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roups\FRC\EL HUB\EL Hub Financials\2017-2019 Biennium\"/>
    </mc:Choice>
  </mc:AlternateContent>
  <bookViews>
    <workbookView xWindow="0" yWindow="0" windowWidth="28800" windowHeight="11835"/>
  </bookViews>
  <sheets>
    <sheet name="2 Year" sheetId="2" r:id="rId1"/>
  </sheets>
  <definedNames>
    <definedName name="_xlnm.Print_Area" localSheetId="0">'2 Year'!$A$1:$D$184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2" l="1"/>
  <c r="C72" i="2"/>
  <c r="B72" i="2"/>
  <c r="D70" i="2"/>
  <c r="D138" i="2"/>
  <c r="D21" i="2"/>
  <c r="D151" i="2" l="1"/>
  <c r="D150" i="2"/>
  <c r="D153" i="2"/>
  <c r="D114" i="2"/>
  <c r="D120" i="2"/>
  <c r="D119" i="2"/>
  <c r="D118" i="2"/>
  <c r="D117" i="2"/>
  <c r="D116" i="2"/>
  <c r="D115" i="2"/>
  <c r="D56" i="2" l="1"/>
  <c r="C89" i="2" l="1"/>
  <c r="D82" i="2"/>
  <c r="B63" i="2" l="1"/>
  <c r="B67" i="2"/>
  <c r="D84" i="2" l="1"/>
  <c r="B89" i="2" l="1"/>
  <c r="D89" i="2" s="1"/>
  <c r="D83" i="2"/>
  <c r="B27" i="2" l="1"/>
  <c r="D12" i="2"/>
  <c r="D52" i="2" l="1"/>
  <c r="D45" i="2"/>
  <c r="C46" i="2"/>
  <c r="B46" i="2"/>
  <c r="C55" i="2"/>
  <c r="B55" i="2"/>
  <c r="C57" i="2" l="1"/>
  <c r="B57" i="2"/>
  <c r="D55" i="2"/>
  <c r="D46" i="2"/>
  <c r="D130" i="2"/>
  <c r="D129" i="2"/>
  <c r="D128" i="2"/>
  <c r="D127" i="2"/>
  <c r="D126" i="2"/>
  <c r="D125" i="2"/>
  <c r="B132" i="2"/>
  <c r="C132" i="2"/>
  <c r="D124" i="2"/>
  <c r="D152" i="2"/>
  <c r="D145" i="2"/>
  <c r="D144" i="2"/>
  <c r="D143" i="2"/>
  <c r="D136" i="2"/>
  <c r="D94" i="2" l="1"/>
  <c r="B176" i="2"/>
  <c r="C27" i="2"/>
  <c r="D16" i="2"/>
  <c r="D86" i="2" l="1"/>
  <c r="C176" i="2"/>
  <c r="D123" i="2"/>
  <c r="D122" i="2"/>
  <c r="D121" i="2"/>
  <c r="C140" i="2"/>
  <c r="D135" i="2"/>
  <c r="B140" i="2"/>
  <c r="D111" i="2"/>
  <c r="D140" i="2" l="1"/>
  <c r="C67" i="2"/>
  <c r="B79" i="2"/>
  <c r="C79" i="2"/>
  <c r="D78" i="2"/>
  <c r="D54" i="2"/>
  <c r="D53" i="2"/>
  <c r="D51" i="2"/>
  <c r="D50" i="2"/>
  <c r="D49" i="2"/>
  <c r="D48" i="2"/>
  <c r="D32" i="2"/>
  <c r="D33" i="2"/>
  <c r="D79" i="2" l="1"/>
  <c r="D57" i="2"/>
  <c r="D27" i="2"/>
  <c r="D19" i="2" l="1"/>
  <c r="D42" i="2" l="1"/>
  <c r="D41" i="2"/>
  <c r="D40" i="2"/>
  <c r="D39" i="2"/>
  <c r="D43" i="2"/>
  <c r="B34" i="2"/>
  <c r="C34" i="2"/>
  <c r="D11" i="2"/>
  <c r="D9" i="2"/>
  <c r="D34" i="2" l="1"/>
  <c r="D44" i="2"/>
  <c r="D85" i="2"/>
  <c r="D169" i="2" l="1"/>
  <c r="D168" i="2"/>
  <c r="D167" i="2"/>
  <c r="D166" i="2"/>
  <c r="D165" i="2"/>
  <c r="D164" i="2"/>
  <c r="D163" i="2"/>
  <c r="D162" i="2"/>
  <c r="D161" i="2"/>
  <c r="D160" i="2"/>
  <c r="D159" i="2"/>
  <c r="C147" i="2" l="1"/>
  <c r="D158" i="2" l="1"/>
  <c r="C155" i="2" l="1"/>
  <c r="D23" i="2"/>
  <c r="D20" i="2"/>
  <c r="D154" i="2" l="1"/>
  <c r="B155" i="2"/>
  <c r="D131" i="2"/>
  <c r="D132" i="2"/>
  <c r="B147" i="2"/>
  <c r="D155" i="2" l="1"/>
  <c r="C171" i="2" l="1"/>
  <c r="C178" i="2" s="1"/>
  <c r="C180" i="2" s="1"/>
  <c r="B171" i="2"/>
  <c r="B178" i="2" s="1"/>
  <c r="B180" i="2" s="1"/>
  <c r="D170" i="2" l="1"/>
  <c r="D171" i="2"/>
  <c r="D139" i="2"/>
  <c r="D96" i="2"/>
  <c r="D137" i="2"/>
  <c r="B101" i="2"/>
  <c r="D176" i="2" l="1"/>
  <c r="D147" i="2"/>
  <c r="D174" i="2" l="1"/>
  <c r="D25" i="2" l="1"/>
  <c r="D146" i="2"/>
  <c r="D91" i="2"/>
  <c r="D88" i="2"/>
  <c r="D77" i="2"/>
  <c r="D76" i="2"/>
  <c r="D75" i="2"/>
  <c r="D71" i="2"/>
  <c r="D66" i="2"/>
  <c r="D62" i="2"/>
  <c r="D61" i="2"/>
  <c r="D17" i="2"/>
  <c r="D22" i="2"/>
  <c r="D24" i="2"/>
  <c r="D26" i="2"/>
  <c r="D99" i="2" l="1"/>
  <c r="D72" i="2" l="1"/>
  <c r="D67" i="2"/>
  <c r="C63" i="2"/>
  <c r="C101" i="2" s="1"/>
  <c r="C103" i="2" l="1"/>
  <c r="D63" i="2"/>
  <c r="D101" i="2" l="1"/>
  <c r="B103" i="2"/>
  <c r="D103" i="2" s="1"/>
  <c r="D180" i="2" l="1"/>
  <c r="D178" i="2"/>
</calcChain>
</file>

<file path=xl/comments1.xml><?xml version="1.0" encoding="utf-8"?>
<comments xmlns="http://schemas.openxmlformats.org/spreadsheetml/2006/main">
  <authors>
    <author>Kristi May</author>
  </authors>
  <commentList>
    <comment ref="A61" authorId="0" shapeId="0">
      <text>
        <r>
          <rPr>
            <b/>
            <sz val="9"/>
            <color indexed="81"/>
            <rFont val="Tahoma"/>
            <charset val="1"/>
          </rPr>
          <t>Kristi May:</t>
        </r>
        <r>
          <rPr>
            <sz val="9"/>
            <color indexed="81"/>
            <rFont val="Tahoma"/>
            <charset val="1"/>
          </rPr>
          <t xml:space="preserve">
Kristi
LeAnne
Lynn
Jennie
Shirley</t>
        </r>
      </text>
    </comment>
    <comment ref="B61" authorId="0" shapeId="0">
      <text>
        <r>
          <rPr>
            <b/>
            <sz val="9"/>
            <color indexed="81"/>
            <rFont val="Tahoma"/>
            <charset val="1"/>
          </rPr>
          <t>Kristi May:</t>
        </r>
        <r>
          <rPr>
            <sz val="9"/>
            <color indexed="81"/>
            <rFont val="Tahoma"/>
            <charset val="1"/>
          </rPr>
          <t xml:space="preserve">
K- $12149.16
         400.00
           50.00
Lynn- $7149.16
LeAnne - $0
Jennie - $0</t>
        </r>
      </text>
    </comment>
    <comment ref="B62" authorId="0" shapeId="0">
      <text>
        <r>
          <rPr>
            <b/>
            <sz val="9"/>
            <color indexed="81"/>
            <rFont val="Tahoma"/>
            <family val="2"/>
          </rPr>
          <t>Kristi May:</t>
        </r>
        <r>
          <rPr>
            <sz val="9"/>
            <color indexed="81"/>
            <rFont val="Tahoma"/>
            <family val="2"/>
          </rPr>
          <t xml:space="preserve">
K- $6248.77
Lynn- $3590.73
LeAnne- $0
Jennie- $0</t>
        </r>
      </text>
    </comment>
  </commentList>
</comments>
</file>

<file path=xl/sharedStrings.xml><?xml version="1.0" encoding="utf-8"?>
<sst xmlns="http://schemas.openxmlformats.org/spreadsheetml/2006/main" count="150" uniqueCount="139">
  <si>
    <t>Early Learning Hub of Linn, Benton &amp; Lincoln Counties</t>
  </si>
  <si>
    <t>Resources</t>
  </si>
  <si>
    <t>Revenues</t>
  </si>
  <si>
    <t>State Resources</t>
  </si>
  <si>
    <t>Dept. of Education - ELD - Coordination</t>
  </si>
  <si>
    <t>Dept. of Education - Family Stability</t>
  </si>
  <si>
    <t>Total Resources</t>
  </si>
  <si>
    <t>Expenditures</t>
  </si>
  <si>
    <t>Personnel Costs</t>
  </si>
  <si>
    <t>Total Employee Costs</t>
  </si>
  <si>
    <t>Equipment</t>
  </si>
  <si>
    <t>Supplies</t>
  </si>
  <si>
    <t>Remote Communication Technology</t>
  </si>
  <si>
    <t>Indirect to LBCC, 8% of Coordination Funds</t>
  </si>
  <si>
    <t>Employee Salary</t>
  </si>
  <si>
    <t>Employee Benefits</t>
  </si>
  <si>
    <t>Professional Development</t>
  </si>
  <si>
    <t>Family Engagement</t>
  </si>
  <si>
    <t>Supplies &amp; Materials</t>
  </si>
  <si>
    <t>Total Supplies &amp; Materials Cost</t>
  </si>
  <si>
    <t>Translation Services</t>
  </si>
  <si>
    <t>Total Sub-Contract Cost</t>
  </si>
  <si>
    <t>Sub-Contracts (Coordination Funds)</t>
  </si>
  <si>
    <t>Travel Cost</t>
  </si>
  <si>
    <t>Administrative Cost</t>
  </si>
  <si>
    <t>Coordination</t>
  </si>
  <si>
    <t>Reimbursement Grants</t>
  </si>
  <si>
    <t>Total Coordination Expenditures</t>
  </si>
  <si>
    <t>Parent Stipends</t>
  </si>
  <si>
    <t>Total Professional Development Cost</t>
  </si>
  <si>
    <t>Total Family Engagement Cost</t>
  </si>
  <si>
    <t>Total Family Stability Cost</t>
  </si>
  <si>
    <t xml:space="preserve">Total Reimbursement Grants </t>
  </si>
  <si>
    <t>Total Expenditures</t>
  </si>
  <si>
    <t>Ending Balance</t>
  </si>
  <si>
    <t>Dept. of Education - Partnership &amp; Innovation</t>
  </si>
  <si>
    <t>Contracts TBD</t>
  </si>
  <si>
    <t>2 Year Budget</t>
  </si>
  <si>
    <t>Dept. of Education - Focused Network</t>
  </si>
  <si>
    <t>Child Care Resource &amp; Referral (Family Connections)</t>
  </si>
  <si>
    <t>Early Learning Hub - 2 Year Budget</t>
  </si>
  <si>
    <t>Indirect to LBCC, 4% of Great Start Funds</t>
  </si>
  <si>
    <t>Indirect to LBCC, 4% of P&amp;I Funds</t>
  </si>
  <si>
    <t>Total Partnership &amp; Innovation Cost</t>
  </si>
  <si>
    <t>Ending Coordination Balance</t>
  </si>
  <si>
    <t>Dept. of Education - Great Start</t>
  </si>
  <si>
    <t>Dept. of Education - Title IV-B2</t>
  </si>
  <si>
    <t>Total Great Start Cost</t>
  </si>
  <si>
    <t xml:space="preserve">Indirect to LBCC, 4% of School Readiness Funds </t>
  </si>
  <si>
    <t>School Readiness Cost</t>
  </si>
  <si>
    <t>Indirect to LBCC, 4% of Title IV Funds</t>
  </si>
  <si>
    <t>Indirect to LBCC, 4% of Family Stability Funds</t>
  </si>
  <si>
    <t>Unallocated Funds (Projects TBD)</t>
  </si>
  <si>
    <t>Dept. of Education - School Readiness</t>
  </si>
  <si>
    <t>Alsea SD</t>
  </si>
  <si>
    <t>Central Linn SD</t>
  </si>
  <si>
    <t>Corvallis SD</t>
  </si>
  <si>
    <t>Greater Albany Public Schools</t>
  </si>
  <si>
    <t>Harrisburg SD</t>
  </si>
  <si>
    <t>Lebanon SD</t>
  </si>
  <si>
    <t>Lincoln County SD</t>
  </si>
  <si>
    <t>Monroe SD</t>
  </si>
  <si>
    <t>Philomath SD</t>
  </si>
  <si>
    <t>Santium Canyon SD</t>
  </si>
  <si>
    <t>Scio SD</t>
  </si>
  <si>
    <t>Sweet Home SD</t>
  </si>
  <si>
    <t>Grant Resources</t>
  </si>
  <si>
    <t>NWHF Carryover</t>
  </si>
  <si>
    <t>Local Resources</t>
  </si>
  <si>
    <t>IHN-CCO Funds</t>
  </si>
  <si>
    <t>Materials &amp; Supplies</t>
  </si>
  <si>
    <t>Meeting Expenses</t>
  </si>
  <si>
    <t>Indirect to LBCC @ 10%</t>
  </si>
  <si>
    <t>Total NWHF Cost</t>
  </si>
  <si>
    <t>Indirect to LBCC @8%</t>
  </si>
  <si>
    <t>Total IHN-CCO Cost</t>
  </si>
  <si>
    <t>Marketing &amp; Branding</t>
  </si>
  <si>
    <t>July 1, 2017 to September 30, 2017</t>
  </si>
  <si>
    <t>October 1, 2017 to June 30, 2019</t>
  </si>
  <si>
    <t>Dept. of Education - ELD - Coordination Carryover FY 15-17</t>
  </si>
  <si>
    <t>Vroom Carryover</t>
  </si>
  <si>
    <t>NWHF Carryover (850)</t>
  </si>
  <si>
    <t>Budget TBD</t>
  </si>
  <si>
    <t>IHN-CCO Funds (857)</t>
  </si>
  <si>
    <t>2017 Funds</t>
  </si>
  <si>
    <t xml:space="preserve">Healthcare Integration ASQ Project </t>
  </si>
  <si>
    <t>Travel</t>
  </si>
  <si>
    <t>Professional Training &amp; Development</t>
  </si>
  <si>
    <t>Transformation grant indirect to LBCC @ 15%</t>
  </si>
  <si>
    <t>Pollywog Project</t>
  </si>
  <si>
    <t>Website Maintenance</t>
  </si>
  <si>
    <t>User Licenses (VistaLogic)</t>
  </si>
  <si>
    <t>Database Manager</t>
  </si>
  <si>
    <t>Subcontract for Direct Service</t>
  </si>
  <si>
    <t>PEC Contract (Old Mill)</t>
  </si>
  <si>
    <t>Total IV-B2 Cost</t>
  </si>
  <si>
    <t>Activities TBD</t>
  </si>
  <si>
    <t>Vroom (856)</t>
  </si>
  <si>
    <t>School Readiness Funds (858)</t>
  </si>
  <si>
    <t>Strengthening Rural Families</t>
  </si>
  <si>
    <t>Family Tree</t>
  </si>
  <si>
    <t>OCWCOG</t>
  </si>
  <si>
    <t>Old Mill</t>
  </si>
  <si>
    <t>ELD Contracted Data Work</t>
  </si>
  <si>
    <t>Great Start Funds (851)</t>
  </si>
  <si>
    <t>Title IV-B2 Funds (855)</t>
  </si>
  <si>
    <t>Family Stability Funds (860)</t>
  </si>
  <si>
    <t>Partnership &amp; Innovation (859)</t>
  </si>
  <si>
    <t>Focused Network (853)</t>
  </si>
  <si>
    <t>Benton County Health Department (Epi Intern)</t>
  </si>
  <si>
    <t>Community Responsive Request</t>
  </si>
  <si>
    <t>Garfield PTA</t>
  </si>
  <si>
    <t>GAPS</t>
  </si>
  <si>
    <t>HART Preschool</t>
  </si>
  <si>
    <t>CCR&amp;R Provider Training</t>
  </si>
  <si>
    <t>CCR&amp;R Lincoln County Cohort</t>
  </si>
  <si>
    <t>HART Together Class</t>
  </si>
  <si>
    <t>LBCC Parenting Education</t>
  </si>
  <si>
    <t>Healthcare Integration ASQ Project Total</t>
  </si>
  <si>
    <t>Clerical Support</t>
  </si>
  <si>
    <t>Transfer to Pollywog (underspent)</t>
  </si>
  <si>
    <t>IHN-CCO Carryover</t>
  </si>
  <si>
    <t>Lincoln County School District (Parenting Education)</t>
  </si>
  <si>
    <t>Rural Outreach (Strengthening Rural families)</t>
  </si>
  <si>
    <t>Pollywog (Family Connections)</t>
  </si>
  <si>
    <t>Transfer to Coordination</t>
  </si>
  <si>
    <t>Transfer to School Readiness Fund (858)</t>
  </si>
  <si>
    <t>Yachats</t>
  </si>
  <si>
    <t>Neighbors 4 Kids</t>
  </si>
  <si>
    <t>Olalla</t>
  </si>
  <si>
    <t>Old Mill (Monroe)</t>
  </si>
  <si>
    <t>United Way</t>
  </si>
  <si>
    <t>SMART</t>
  </si>
  <si>
    <t>Hearts with a Mission</t>
  </si>
  <si>
    <t>Great Start Transfer to School Readiness</t>
  </si>
  <si>
    <t>Equity Training (Old Mill)</t>
  </si>
  <si>
    <t>Reading Initative</t>
  </si>
  <si>
    <t>Pollywog Blog</t>
  </si>
  <si>
    <t>Revised 10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</si>
</sst>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u/>
      <sz val="11"/>
      <color indexed="8"/>
      <name val="Arial"/>
      <family val="2"/>
    </font>
    <font>
      <u/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top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3" fillId="0" borderId="0" xfId="0" applyFont="1"/>
    <xf numFmtId="164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5"/>
    </xf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 indent="2"/>
    </xf>
    <xf numFmtId="0" fontId="0" fillId="0" borderId="0" xfId="0" applyFill="1" applyAlignment="1">
      <alignment horizontal="left"/>
    </xf>
    <xf numFmtId="0" fontId="5" fillId="0" borderId="0" xfId="0" applyFont="1"/>
    <xf numFmtId="0" fontId="6" fillId="0" borderId="0" xfId="0" applyFont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Fill="1" applyAlignment="1">
      <alignment horizontal="left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indent="2"/>
    </xf>
    <xf numFmtId="0" fontId="8" fillId="0" borderId="0" xfId="0" applyFont="1"/>
    <xf numFmtId="0" fontId="1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65" fontId="0" fillId="0" borderId="0" xfId="0" applyNumberFormat="1"/>
    <xf numFmtId="165" fontId="0" fillId="0" borderId="0" xfId="0" applyNumberFormat="1" applyBorder="1"/>
    <xf numFmtId="165" fontId="0" fillId="0" borderId="1" xfId="0" applyNumberFormat="1" applyBorder="1"/>
    <xf numFmtId="165" fontId="7" fillId="0" borderId="0" xfId="0" applyNumberFormat="1" applyFont="1"/>
    <xf numFmtId="165" fontId="3" fillId="0" borderId="0" xfId="0" applyNumberFormat="1" applyFont="1"/>
    <xf numFmtId="165" fontId="0" fillId="0" borderId="0" xfId="0" applyNumberFormat="1" applyFont="1" applyBorder="1"/>
    <xf numFmtId="165" fontId="1" fillId="0" borderId="0" xfId="0" applyNumberFormat="1" applyFont="1" applyBorder="1"/>
    <xf numFmtId="165" fontId="1" fillId="0" borderId="0" xfId="0" applyNumberFormat="1" applyFont="1"/>
    <xf numFmtId="165" fontId="0" fillId="0" borderId="0" xfId="0" applyNumberFormat="1" applyFont="1"/>
    <xf numFmtId="165" fontId="0" fillId="0" borderId="0" xfId="0" applyNumberFormat="1" applyFont="1" applyAlignment="1">
      <alignment wrapText="1"/>
    </xf>
    <xf numFmtId="165" fontId="7" fillId="0" borderId="1" xfId="0" applyNumberFormat="1" applyFont="1" applyBorder="1"/>
    <xf numFmtId="0" fontId="0" fillId="0" borderId="0" xfId="0"/>
    <xf numFmtId="0" fontId="0" fillId="0" borderId="0" xfId="0" applyFont="1" applyFill="1" applyAlignment="1">
      <alignment horizontal="left" indent="1"/>
    </xf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/>
    <xf numFmtId="0" fontId="9" fillId="0" borderId="0" xfId="0" applyFont="1"/>
    <xf numFmtId="0" fontId="7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left" indent="2"/>
    </xf>
    <xf numFmtId="0" fontId="7" fillId="0" borderId="0" xfId="0" applyFont="1" applyAlignment="1">
      <alignment horizontal="left" indent="3"/>
    </xf>
    <xf numFmtId="165" fontId="0" fillId="0" borderId="0" xfId="0" applyNumberFormat="1" applyFill="1"/>
    <xf numFmtId="0" fontId="10" fillId="0" borderId="0" xfId="0" applyFont="1"/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165" fontId="0" fillId="0" borderId="2" xfId="0" applyNumberFormat="1" applyFill="1" applyBorder="1"/>
    <xf numFmtId="165" fontId="0" fillId="0" borderId="2" xfId="0" applyNumberFormat="1" applyBorder="1"/>
    <xf numFmtId="165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5" fontId="0" fillId="0" borderId="0" xfId="1" applyNumberFormat="1" applyFont="1"/>
    <xf numFmtId="0" fontId="0" fillId="0" borderId="0" xfId="0" applyAlignment="1">
      <alignment wrapText="1"/>
    </xf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213"/>
  <sheetViews>
    <sheetView tabSelected="1" topLeftCell="A25" workbookViewId="0">
      <selection activeCell="C97" sqref="C97"/>
    </sheetView>
  </sheetViews>
  <sheetFormatPr defaultRowHeight="15" x14ac:dyDescent="0.25"/>
  <cols>
    <col min="1" max="1" width="67.42578125" customWidth="1"/>
    <col min="2" max="2" width="15.140625" customWidth="1"/>
    <col min="3" max="3" width="15.140625" bestFit="1" customWidth="1"/>
    <col min="4" max="4" width="15.140625" customWidth="1"/>
  </cols>
  <sheetData>
    <row r="1" spans="1:4" ht="23.25" customHeight="1" x14ac:dyDescent="0.35">
      <c r="A1" s="1" t="s">
        <v>0</v>
      </c>
    </row>
    <row r="2" spans="1:4" ht="23.25" x14ac:dyDescent="0.25">
      <c r="A2" s="2" t="s">
        <v>40</v>
      </c>
    </row>
    <row r="3" spans="1:4" x14ac:dyDescent="0.25">
      <c r="A3" t="s">
        <v>138</v>
      </c>
      <c r="D3" s="3"/>
    </row>
    <row r="4" spans="1:4" ht="45" x14ac:dyDescent="0.25">
      <c r="A4" s="4"/>
      <c r="B4" s="5" t="s">
        <v>77</v>
      </c>
      <c r="C4" s="5" t="s">
        <v>78</v>
      </c>
      <c r="D4" s="6" t="s">
        <v>37</v>
      </c>
    </row>
    <row r="5" spans="1:4" ht="18" x14ac:dyDescent="0.25">
      <c r="A5" s="4" t="s">
        <v>1</v>
      </c>
    </row>
    <row r="7" spans="1:4" x14ac:dyDescent="0.25">
      <c r="A7" s="7" t="s">
        <v>2</v>
      </c>
      <c r="B7" s="8"/>
      <c r="C7" s="8"/>
      <c r="D7" s="8"/>
    </row>
    <row r="8" spans="1:4" s="41" customFormat="1" x14ac:dyDescent="0.25">
      <c r="A8" s="43" t="s">
        <v>66</v>
      </c>
      <c r="B8" s="8"/>
      <c r="C8" s="8"/>
      <c r="D8" s="8"/>
    </row>
    <row r="9" spans="1:4" s="41" customFormat="1" x14ac:dyDescent="0.25">
      <c r="A9" s="22" t="s">
        <v>67</v>
      </c>
      <c r="B9" s="28">
        <v>0</v>
      </c>
      <c r="C9" s="28">
        <v>16552.54</v>
      </c>
      <c r="D9" s="28">
        <f>SUM(B9:C9)</f>
        <v>16552.54</v>
      </c>
    </row>
    <row r="10" spans="1:4" s="41" customFormat="1" x14ac:dyDescent="0.25">
      <c r="A10" s="26" t="s">
        <v>68</v>
      </c>
      <c r="B10" s="28"/>
      <c r="C10" s="28"/>
      <c r="D10" s="28"/>
    </row>
    <row r="11" spans="1:4" s="41" customFormat="1" x14ac:dyDescent="0.25">
      <c r="A11" s="22" t="s">
        <v>69</v>
      </c>
      <c r="B11" s="28">
        <v>0</v>
      </c>
      <c r="C11" s="28">
        <v>150000</v>
      </c>
      <c r="D11" s="28">
        <f>SUM(B11:C11)</f>
        <v>150000</v>
      </c>
    </row>
    <row r="12" spans="1:4" s="41" customFormat="1" x14ac:dyDescent="0.25">
      <c r="A12" s="22" t="s">
        <v>121</v>
      </c>
      <c r="B12" s="29">
        <v>20</v>
      </c>
      <c r="C12" s="29">
        <v>50849.08</v>
      </c>
      <c r="D12" s="29">
        <f>SUM(B12:C12)</f>
        <v>50869.08</v>
      </c>
    </row>
    <row r="13" spans="1:4" s="56" customFormat="1" x14ac:dyDescent="0.25">
      <c r="A13" s="22"/>
      <c r="B13" s="28"/>
      <c r="C13" s="28"/>
      <c r="D13" s="28"/>
    </row>
    <row r="14" spans="1:4" x14ac:dyDescent="0.25">
      <c r="A14" t="s">
        <v>3</v>
      </c>
      <c r="B14" s="28"/>
      <c r="C14" s="28"/>
      <c r="D14" s="28"/>
    </row>
    <row r="15" spans="1:4" x14ac:dyDescent="0.25">
      <c r="A15" t="s">
        <v>25</v>
      </c>
      <c r="B15" s="28"/>
      <c r="C15" s="28"/>
      <c r="D15" s="28"/>
    </row>
    <row r="16" spans="1:4" x14ac:dyDescent="0.25">
      <c r="A16" s="9" t="s">
        <v>79</v>
      </c>
      <c r="B16" s="28">
        <v>4238.88</v>
      </c>
      <c r="C16" s="28">
        <v>240582.47</v>
      </c>
      <c r="D16" s="28">
        <f>SUM(B16:C16)</f>
        <v>244821.35</v>
      </c>
    </row>
    <row r="17" spans="1:4" x14ac:dyDescent="0.25">
      <c r="A17" s="9" t="s">
        <v>4</v>
      </c>
      <c r="B17" s="28">
        <v>42345.13</v>
      </c>
      <c r="C17" s="28">
        <v>568183.67000000004</v>
      </c>
      <c r="D17" s="28">
        <f>SUM(B17:C17)</f>
        <v>610528.80000000005</v>
      </c>
    </row>
    <row r="18" spans="1:4" x14ac:dyDescent="0.25">
      <c r="A18" s="19" t="s">
        <v>26</v>
      </c>
      <c r="B18" s="28"/>
      <c r="C18" s="28"/>
      <c r="D18" s="28"/>
    </row>
    <row r="19" spans="1:4" s="42" customFormat="1" x14ac:dyDescent="0.25">
      <c r="A19" s="9" t="s">
        <v>80</v>
      </c>
      <c r="B19" s="28">
        <v>0</v>
      </c>
      <c r="C19" s="28">
        <v>5471.57</v>
      </c>
      <c r="D19" s="28">
        <f>SUM(B19:C19)</f>
        <v>5471.57</v>
      </c>
    </row>
    <row r="20" spans="1:4" x14ac:dyDescent="0.25">
      <c r="A20" s="9" t="s">
        <v>53</v>
      </c>
      <c r="B20" s="28">
        <v>9675.08</v>
      </c>
      <c r="C20" s="28">
        <v>214595.31</v>
      </c>
      <c r="D20" s="28">
        <f t="shared" ref="D20:D26" si="0">SUM(B20:C20)</f>
        <v>224270.38999999998</v>
      </c>
    </row>
    <row r="21" spans="1:4" s="63" customFormat="1" x14ac:dyDescent="0.25">
      <c r="A21" s="9" t="s">
        <v>134</v>
      </c>
      <c r="B21" s="28">
        <v>0</v>
      </c>
      <c r="C21" s="28">
        <v>1383.3</v>
      </c>
      <c r="D21" s="28">
        <f t="shared" si="0"/>
        <v>1383.3</v>
      </c>
    </row>
    <row r="22" spans="1:4" x14ac:dyDescent="0.25">
      <c r="A22" s="9" t="s">
        <v>45</v>
      </c>
      <c r="B22" s="28">
        <v>12488.63</v>
      </c>
      <c r="C22" s="28">
        <v>-1383.3</v>
      </c>
      <c r="D22" s="28">
        <f t="shared" si="0"/>
        <v>11105.33</v>
      </c>
    </row>
    <row r="23" spans="1:4" x14ac:dyDescent="0.25">
      <c r="A23" s="9" t="s">
        <v>46</v>
      </c>
      <c r="B23" s="28">
        <v>0</v>
      </c>
      <c r="C23" s="28">
        <v>156269.69</v>
      </c>
      <c r="D23" s="28">
        <f t="shared" si="0"/>
        <v>156269.69</v>
      </c>
    </row>
    <row r="24" spans="1:4" x14ac:dyDescent="0.25">
      <c r="A24" s="9" t="s">
        <v>5</v>
      </c>
      <c r="B24" s="29">
        <v>0</v>
      </c>
      <c r="C24" s="28">
        <v>77193.100000000006</v>
      </c>
      <c r="D24" s="29">
        <f t="shared" si="0"/>
        <v>77193.100000000006</v>
      </c>
    </row>
    <row r="25" spans="1:4" x14ac:dyDescent="0.25">
      <c r="A25" s="9" t="s">
        <v>38</v>
      </c>
      <c r="B25" s="29">
        <v>18787.13</v>
      </c>
      <c r="C25" s="28">
        <v>117709.12</v>
      </c>
      <c r="D25" s="29">
        <f t="shared" si="0"/>
        <v>136496.25</v>
      </c>
    </row>
    <row r="26" spans="1:4" ht="15.75" thickBot="1" x14ac:dyDescent="0.3">
      <c r="A26" s="9" t="s">
        <v>35</v>
      </c>
      <c r="B26" s="30">
        <v>27367</v>
      </c>
      <c r="C26" s="30">
        <v>529234.71</v>
      </c>
      <c r="D26" s="30">
        <f t="shared" si="0"/>
        <v>556601.71</v>
      </c>
    </row>
    <row r="27" spans="1:4" ht="15.75" thickTop="1" x14ac:dyDescent="0.25">
      <c r="A27" s="10" t="s">
        <v>6</v>
      </c>
      <c r="B27" s="28">
        <f>SUM(B9:B26)</f>
        <v>114921.85</v>
      </c>
      <c r="C27" s="28">
        <f>SUM(C9:C26)</f>
        <v>2126641.2599999998</v>
      </c>
      <c r="D27" s="28">
        <f>SUM(B27:C27)</f>
        <v>2241563.11</v>
      </c>
    </row>
    <row r="28" spans="1:4" x14ac:dyDescent="0.25">
      <c r="A28" s="10"/>
      <c r="B28" s="8"/>
      <c r="C28" s="8"/>
      <c r="D28" s="8"/>
    </row>
    <row r="29" spans="1:4" ht="18" x14ac:dyDescent="0.25">
      <c r="A29" s="4" t="s">
        <v>7</v>
      </c>
      <c r="B29" s="8"/>
      <c r="C29" s="8"/>
      <c r="D29" s="8"/>
    </row>
    <row r="30" spans="1:4" ht="15" customHeight="1" x14ac:dyDescent="0.25">
      <c r="A30" s="4"/>
      <c r="B30" s="8"/>
      <c r="C30" s="8"/>
      <c r="D30" s="8"/>
    </row>
    <row r="31" spans="1:4" s="41" customFormat="1" ht="15" customHeight="1" x14ac:dyDescent="0.25">
      <c r="A31" s="45" t="s">
        <v>81</v>
      </c>
      <c r="B31" s="8"/>
      <c r="C31" s="8"/>
      <c r="D31" s="8"/>
    </row>
    <row r="32" spans="1:4" s="41" customFormat="1" ht="15" customHeight="1" x14ac:dyDescent="0.25">
      <c r="A32" s="22" t="s">
        <v>82</v>
      </c>
      <c r="B32" s="28">
        <v>0</v>
      </c>
      <c r="C32" s="28">
        <v>15047.76</v>
      </c>
      <c r="D32" s="28">
        <f>SUM(B32:C32)</f>
        <v>15047.76</v>
      </c>
    </row>
    <row r="33" spans="1:4" s="41" customFormat="1" ht="15" customHeight="1" thickBot="1" x14ac:dyDescent="0.3">
      <c r="A33" s="22" t="s">
        <v>72</v>
      </c>
      <c r="B33" s="30">
        <v>0</v>
      </c>
      <c r="C33" s="30">
        <v>1504.78</v>
      </c>
      <c r="D33" s="30">
        <f>SUM(B33:C33)</f>
        <v>1504.78</v>
      </c>
    </row>
    <row r="34" spans="1:4" s="41" customFormat="1" ht="15" customHeight="1" thickTop="1" x14ac:dyDescent="0.25">
      <c r="A34" s="23" t="s">
        <v>73</v>
      </c>
      <c r="B34" s="28">
        <f>SUM(B32:B33)</f>
        <v>0</v>
      </c>
      <c r="C34" s="28">
        <f>SUM(C32:C33)</f>
        <v>16552.54</v>
      </c>
      <c r="D34" s="28">
        <f>SUM(B34:C34)</f>
        <v>16552.54</v>
      </c>
    </row>
    <row r="35" spans="1:4" s="41" customFormat="1" ht="15" customHeight="1" x14ac:dyDescent="0.25">
      <c r="A35" s="43"/>
      <c r="B35" s="8"/>
      <c r="C35" s="8"/>
      <c r="D35" s="8"/>
    </row>
    <row r="36" spans="1:4" s="41" customFormat="1" ht="15" customHeight="1" x14ac:dyDescent="0.25">
      <c r="A36" s="45" t="s">
        <v>83</v>
      </c>
      <c r="B36" s="28"/>
      <c r="C36" s="8"/>
      <c r="D36" s="8"/>
    </row>
    <row r="37" spans="1:4" s="41" customFormat="1" ht="15" customHeight="1" x14ac:dyDescent="0.25">
      <c r="A37" s="43" t="s">
        <v>84</v>
      </c>
      <c r="B37" s="49"/>
      <c r="C37" s="28"/>
      <c r="D37" s="28"/>
    </row>
    <row r="38" spans="1:4" s="41" customFormat="1" ht="15" customHeight="1" x14ac:dyDescent="0.25">
      <c r="A38" s="46" t="s">
        <v>85</v>
      </c>
      <c r="B38" s="49"/>
      <c r="C38" s="28"/>
      <c r="D38" s="28"/>
    </row>
    <row r="39" spans="1:4" s="41" customFormat="1" ht="15" customHeight="1" x14ac:dyDescent="0.25">
      <c r="A39" s="47" t="s">
        <v>1</v>
      </c>
      <c r="B39" s="49">
        <v>0</v>
      </c>
      <c r="C39" s="49">
        <v>32875</v>
      </c>
      <c r="D39" s="28">
        <f t="shared" ref="D39:D44" si="1">SUM(B39:C39)</f>
        <v>32875</v>
      </c>
    </row>
    <row r="40" spans="1:4" s="41" customFormat="1" ht="15" customHeight="1" x14ac:dyDescent="0.25">
      <c r="A40" s="47" t="s">
        <v>70</v>
      </c>
      <c r="B40" s="49">
        <v>0</v>
      </c>
      <c r="C40" s="49">
        <v>0</v>
      </c>
      <c r="D40" s="28">
        <f t="shared" si="1"/>
        <v>0</v>
      </c>
    </row>
    <row r="41" spans="1:4" s="41" customFormat="1" ht="15" customHeight="1" x14ac:dyDescent="0.25">
      <c r="A41" s="47" t="s">
        <v>86</v>
      </c>
      <c r="B41" s="49">
        <v>0</v>
      </c>
      <c r="C41" s="49">
        <v>45.31</v>
      </c>
      <c r="D41" s="28">
        <f t="shared" si="1"/>
        <v>45.31</v>
      </c>
    </row>
    <row r="42" spans="1:4" s="41" customFormat="1" ht="15" customHeight="1" x14ac:dyDescent="0.25">
      <c r="A42" s="47" t="s">
        <v>71</v>
      </c>
      <c r="B42" s="49">
        <v>0</v>
      </c>
      <c r="C42" s="49">
        <v>490</v>
      </c>
      <c r="D42" s="28">
        <f t="shared" si="1"/>
        <v>490</v>
      </c>
    </row>
    <row r="43" spans="1:4" s="41" customFormat="1" ht="15" customHeight="1" x14ac:dyDescent="0.25">
      <c r="A43" s="47" t="s">
        <v>87</v>
      </c>
      <c r="B43" s="49">
        <v>0</v>
      </c>
      <c r="C43" s="49">
        <v>10404</v>
      </c>
      <c r="D43" s="29">
        <f t="shared" si="1"/>
        <v>10404</v>
      </c>
    </row>
    <row r="44" spans="1:4" s="41" customFormat="1" ht="15" customHeight="1" x14ac:dyDescent="0.25">
      <c r="A44" s="47" t="s">
        <v>88</v>
      </c>
      <c r="B44" s="59">
        <v>0</v>
      </c>
      <c r="C44" s="59">
        <v>3616.54</v>
      </c>
      <c r="D44" s="29">
        <f t="shared" si="1"/>
        <v>3616.54</v>
      </c>
    </row>
    <row r="45" spans="1:4" s="56" customFormat="1" ht="15" customHeight="1" x14ac:dyDescent="0.25">
      <c r="A45" s="47" t="s">
        <v>120</v>
      </c>
      <c r="B45" s="57">
        <v>0</v>
      </c>
      <c r="C45" s="57">
        <v>-54450</v>
      </c>
      <c r="D45" s="58">
        <f>SUM(B45:C45)</f>
        <v>-54450</v>
      </c>
    </row>
    <row r="46" spans="1:4" s="56" customFormat="1" ht="15" customHeight="1" x14ac:dyDescent="0.25">
      <c r="A46" s="46" t="s">
        <v>118</v>
      </c>
      <c r="B46" s="49">
        <f>SUM(B39:B45)</f>
        <v>0</v>
      </c>
      <c r="C46" s="49">
        <f>SUM(C39:C45)</f>
        <v>-7019.1500000000015</v>
      </c>
      <c r="D46" s="28">
        <f>SUM(B46:C46)</f>
        <v>-7019.1500000000015</v>
      </c>
    </row>
    <row r="47" spans="1:4" s="42" customFormat="1" ht="15" customHeight="1" x14ac:dyDescent="0.25">
      <c r="A47" s="46" t="s">
        <v>89</v>
      </c>
      <c r="B47" s="49"/>
      <c r="C47" s="49"/>
      <c r="D47" s="28"/>
    </row>
    <row r="48" spans="1:4" s="42" customFormat="1" ht="15" customHeight="1" x14ac:dyDescent="0.25">
      <c r="A48" s="47" t="s">
        <v>90</v>
      </c>
      <c r="B48" s="49">
        <v>0</v>
      </c>
      <c r="C48" s="49">
        <v>76.69</v>
      </c>
      <c r="D48" s="28">
        <f t="shared" ref="D48:D57" si="2">SUM(B48:C48)</f>
        <v>76.69</v>
      </c>
    </row>
    <row r="49" spans="1:4" s="42" customFormat="1" ht="15" customHeight="1" x14ac:dyDescent="0.25">
      <c r="A49" s="47" t="s">
        <v>76</v>
      </c>
      <c r="B49" s="49">
        <v>20</v>
      </c>
      <c r="C49" s="49">
        <v>1349.24</v>
      </c>
      <c r="D49" s="28">
        <f t="shared" si="2"/>
        <v>1369.24</v>
      </c>
    </row>
    <row r="50" spans="1:4" s="42" customFormat="1" ht="15" customHeight="1" x14ac:dyDescent="0.25">
      <c r="A50" s="47" t="s">
        <v>91</v>
      </c>
      <c r="B50" s="49">
        <v>0</v>
      </c>
      <c r="C50" s="49">
        <v>0</v>
      </c>
      <c r="D50" s="28">
        <f t="shared" si="2"/>
        <v>0</v>
      </c>
    </row>
    <row r="51" spans="1:4" s="42" customFormat="1" ht="15" customHeight="1" x14ac:dyDescent="0.25">
      <c r="A51" s="47" t="s">
        <v>92</v>
      </c>
      <c r="B51" s="49">
        <v>0</v>
      </c>
      <c r="C51" s="49">
        <v>22277.83</v>
      </c>
      <c r="D51" s="28">
        <f t="shared" si="2"/>
        <v>22277.83</v>
      </c>
    </row>
    <row r="52" spans="1:4" s="56" customFormat="1" ht="15" customHeight="1" x14ac:dyDescent="0.25">
      <c r="A52" s="47" t="s">
        <v>119</v>
      </c>
      <c r="B52" s="49">
        <v>0</v>
      </c>
      <c r="C52" s="49">
        <v>23034.92</v>
      </c>
      <c r="D52" s="28">
        <f t="shared" si="2"/>
        <v>23034.92</v>
      </c>
    </row>
    <row r="53" spans="1:4" s="42" customFormat="1" ht="15" customHeight="1" x14ac:dyDescent="0.25">
      <c r="A53" s="47" t="s">
        <v>93</v>
      </c>
      <c r="B53" s="49">
        <v>0</v>
      </c>
      <c r="C53" s="49">
        <v>66435.19</v>
      </c>
      <c r="D53" s="28">
        <f t="shared" si="2"/>
        <v>66435.19</v>
      </c>
    </row>
    <row r="54" spans="1:4" s="42" customFormat="1" ht="15" customHeight="1" x14ac:dyDescent="0.25">
      <c r="A54" s="23" t="s">
        <v>74</v>
      </c>
      <c r="B54" s="29">
        <v>0</v>
      </c>
      <c r="C54" s="29">
        <v>12457.23</v>
      </c>
      <c r="D54" s="29">
        <f t="shared" si="2"/>
        <v>12457.23</v>
      </c>
    </row>
    <row r="55" spans="1:4" s="56" customFormat="1" ht="15" customHeight="1" x14ac:dyDescent="0.25">
      <c r="A55" s="46" t="s">
        <v>89</v>
      </c>
      <c r="B55" s="29">
        <f>SUM(B48:B54)</f>
        <v>20</v>
      </c>
      <c r="C55" s="29">
        <f>SUM(C48:C54)</f>
        <v>125631.09999999999</v>
      </c>
      <c r="D55" s="29">
        <f>SUM(B55:C55)</f>
        <v>125651.09999999999</v>
      </c>
    </row>
    <row r="56" spans="1:4" s="63" customFormat="1" ht="15" customHeight="1" x14ac:dyDescent="0.25">
      <c r="A56" s="46" t="s">
        <v>125</v>
      </c>
      <c r="B56" s="58">
        <v>0</v>
      </c>
      <c r="C56" s="58">
        <v>82237.13</v>
      </c>
      <c r="D56" s="58">
        <f>SUM(B56:C56)</f>
        <v>82237.13</v>
      </c>
    </row>
    <row r="57" spans="1:4" s="42" customFormat="1" ht="15" customHeight="1" x14ac:dyDescent="0.25">
      <c r="A57" s="48" t="s">
        <v>75</v>
      </c>
      <c r="B57" s="28">
        <f>SUM(B46+B55+B56)</f>
        <v>20</v>
      </c>
      <c r="C57" s="28">
        <f>SUM(C46+C55+C56)</f>
        <v>200849.08</v>
      </c>
      <c r="D57" s="28">
        <f t="shared" si="2"/>
        <v>200869.08</v>
      </c>
    </row>
    <row r="58" spans="1:4" s="41" customFormat="1" ht="15" customHeight="1" x14ac:dyDescent="0.25">
      <c r="A58" s="43"/>
      <c r="B58" s="8"/>
      <c r="C58" s="8"/>
      <c r="D58" s="8"/>
    </row>
    <row r="59" spans="1:4" x14ac:dyDescent="0.25">
      <c r="A59" s="50" t="s">
        <v>25</v>
      </c>
      <c r="B59" s="8"/>
      <c r="C59" s="8"/>
      <c r="D59" s="8"/>
    </row>
    <row r="60" spans="1:4" x14ac:dyDescent="0.25">
      <c r="A60" s="51" t="s">
        <v>8</v>
      </c>
      <c r="B60" s="8"/>
      <c r="C60" s="8"/>
      <c r="D60" s="8"/>
    </row>
    <row r="61" spans="1:4" x14ac:dyDescent="0.25">
      <c r="A61" s="11" t="s">
        <v>14</v>
      </c>
      <c r="B61" s="28">
        <v>19750</v>
      </c>
      <c r="C61" s="28">
        <v>313006.28999999998</v>
      </c>
      <c r="D61" s="28">
        <f>SUM(B61:C61)</f>
        <v>332756.28999999998</v>
      </c>
    </row>
    <row r="62" spans="1:4" ht="15.75" thickBot="1" x14ac:dyDescent="0.3">
      <c r="A62" s="11" t="s">
        <v>15</v>
      </c>
      <c r="B62" s="30">
        <v>9839.5</v>
      </c>
      <c r="C62" s="30">
        <v>187516.29</v>
      </c>
      <c r="D62" s="30">
        <f>SUM(B62:C62)</f>
        <v>197355.79</v>
      </c>
    </row>
    <row r="63" spans="1:4" ht="15.75" thickTop="1" x14ac:dyDescent="0.25">
      <c r="A63" s="12" t="s">
        <v>9</v>
      </c>
      <c r="B63" s="28">
        <f>SUM(B61:B62)</f>
        <v>29589.5</v>
      </c>
      <c r="C63" s="31">
        <f>SUM(C61:C62)</f>
        <v>500522.57999999996</v>
      </c>
      <c r="D63" s="31">
        <f>SUM(B63:C63)</f>
        <v>530112.07999999996</v>
      </c>
    </row>
    <row r="64" spans="1:4" x14ac:dyDescent="0.25">
      <c r="A64" s="11"/>
      <c r="B64" s="28"/>
      <c r="C64" s="28"/>
      <c r="D64" s="28"/>
    </row>
    <row r="65" spans="1:4" x14ac:dyDescent="0.25">
      <c r="A65" s="52" t="s">
        <v>16</v>
      </c>
      <c r="B65" s="28"/>
      <c r="C65" s="28"/>
      <c r="D65" s="28"/>
    </row>
    <row r="66" spans="1:4" ht="15.75" thickBot="1" x14ac:dyDescent="0.3">
      <c r="A66" s="11" t="s">
        <v>135</v>
      </c>
      <c r="B66" s="30">
        <v>0</v>
      </c>
      <c r="C66" s="30">
        <v>9000</v>
      </c>
      <c r="D66" s="30">
        <f>SUM(B66:C66)</f>
        <v>9000</v>
      </c>
    </row>
    <row r="67" spans="1:4" ht="15.75" thickTop="1" x14ac:dyDescent="0.25">
      <c r="A67" s="12" t="s">
        <v>29</v>
      </c>
      <c r="B67" s="28">
        <f>SUM(B66:B66)</f>
        <v>0</v>
      </c>
      <c r="C67" s="28">
        <f>SUM(C66:C66)</f>
        <v>9000</v>
      </c>
      <c r="D67" s="28">
        <f>SUM(B67:C67)</f>
        <v>9000</v>
      </c>
    </row>
    <row r="68" spans="1:4" x14ac:dyDescent="0.25">
      <c r="A68" s="11"/>
      <c r="B68" s="28"/>
      <c r="C68" s="28"/>
      <c r="D68" s="28"/>
    </row>
    <row r="69" spans="1:4" x14ac:dyDescent="0.25">
      <c r="A69" s="52" t="s">
        <v>17</v>
      </c>
      <c r="B69" s="28"/>
      <c r="C69" s="28"/>
      <c r="D69" s="29"/>
    </row>
    <row r="70" spans="1:4" s="63" customFormat="1" x14ac:dyDescent="0.25">
      <c r="A70" s="40" t="s">
        <v>136</v>
      </c>
      <c r="B70" s="28">
        <v>0</v>
      </c>
      <c r="C70" s="28">
        <v>3000</v>
      </c>
      <c r="D70" s="29">
        <f>SUM(B70:C70)</f>
        <v>3000</v>
      </c>
    </row>
    <row r="71" spans="1:4" ht="15.75" thickBot="1" x14ac:dyDescent="0.3">
      <c r="A71" s="11" t="s">
        <v>28</v>
      </c>
      <c r="B71" s="30">
        <v>150</v>
      </c>
      <c r="C71" s="30">
        <v>1350</v>
      </c>
      <c r="D71" s="30">
        <f>SUM(B71:C71)</f>
        <v>1500</v>
      </c>
    </row>
    <row r="72" spans="1:4" ht="15.75" thickTop="1" x14ac:dyDescent="0.25">
      <c r="A72" s="12" t="s">
        <v>30</v>
      </c>
      <c r="B72" s="28">
        <f>SUM(B70:B71)</f>
        <v>150</v>
      </c>
      <c r="C72" s="28">
        <f>SUM(C70:C71)</f>
        <v>4350</v>
      </c>
      <c r="D72" s="29">
        <f>SUM(B72:C72)</f>
        <v>4500</v>
      </c>
    </row>
    <row r="73" spans="1:4" x14ac:dyDescent="0.25">
      <c r="A73" s="11"/>
      <c r="B73" s="28"/>
      <c r="C73" s="28"/>
      <c r="D73" s="29"/>
    </row>
    <row r="74" spans="1:4" x14ac:dyDescent="0.25">
      <c r="A74" s="52" t="s">
        <v>18</v>
      </c>
      <c r="B74" s="28"/>
      <c r="C74" s="28"/>
      <c r="D74" s="29"/>
    </row>
    <row r="75" spans="1:4" x14ac:dyDescent="0.25">
      <c r="A75" s="11" t="s">
        <v>10</v>
      </c>
      <c r="B75" s="28">
        <v>454.7</v>
      </c>
      <c r="C75" s="28">
        <v>3000</v>
      </c>
      <c r="D75" s="29">
        <f>SUM(B75:C75)</f>
        <v>3454.7</v>
      </c>
    </row>
    <row r="76" spans="1:4" x14ac:dyDescent="0.25">
      <c r="A76" s="11" t="s">
        <v>71</v>
      </c>
      <c r="B76" s="28">
        <v>143.94999999999999</v>
      </c>
      <c r="C76" s="28">
        <v>14856.05</v>
      </c>
      <c r="D76" s="29">
        <f>SUM(B76:C76)</f>
        <v>15000</v>
      </c>
    </row>
    <row r="77" spans="1:4" x14ac:dyDescent="0.25">
      <c r="A77" s="11" t="s">
        <v>11</v>
      </c>
      <c r="B77" s="29">
        <v>1847.21</v>
      </c>
      <c r="C77" s="29">
        <v>10652.79</v>
      </c>
      <c r="D77" s="29">
        <f>SUM(B77:C77)</f>
        <v>12500</v>
      </c>
    </row>
    <row r="78" spans="1:4" ht="15.75" thickBot="1" x14ac:dyDescent="0.3">
      <c r="A78" s="11" t="s">
        <v>12</v>
      </c>
      <c r="B78" s="30">
        <v>184.39</v>
      </c>
      <c r="C78" s="30">
        <v>10500</v>
      </c>
      <c r="D78" s="30">
        <f>SUM(B78:C78)</f>
        <v>10684.39</v>
      </c>
    </row>
    <row r="79" spans="1:4" s="42" customFormat="1" ht="15.75" thickTop="1" x14ac:dyDescent="0.25">
      <c r="A79" s="12" t="s">
        <v>19</v>
      </c>
      <c r="B79" s="29">
        <f>SUM(B75:B78)</f>
        <v>2630.25</v>
      </c>
      <c r="C79" s="29">
        <f>SUM(C75:C78)</f>
        <v>39008.839999999997</v>
      </c>
      <c r="D79" s="29">
        <f>SUM(B79:C79)</f>
        <v>41639.089999999997</v>
      </c>
    </row>
    <row r="80" spans="1:4" x14ac:dyDescent="0.25">
      <c r="A80" s="12"/>
      <c r="B80" s="28"/>
      <c r="C80" s="32"/>
      <c r="D80" s="32"/>
    </row>
    <row r="81" spans="1:4" x14ac:dyDescent="0.25">
      <c r="A81" s="52" t="s">
        <v>22</v>
      </c>
      <c r="B81" s="28"/>
      <c r="C81" s="28"/>
      <c r="D81" s="28"/>
    </row>
    <row r="82" spans="1:4" s="62" customFormat="1" x14ac:dyDescent="0.25">
      <c r="A82" s="40" t="s">
        <v>124</v>
      </c>
      <c r="B82" s="28">
        <v>0</v>
      </c>
      <c r="C82" s="28">
        <v>60000</v>
      </c>
      <c r="D82" s="28">
        <f>SUM(B82:C82)</f>
        <v>60000</v>
      </c>
    </row>
    <row r="83" spans="1:4" s="60" customFormat="1" x14ac:dyDescent="0.25">
      <c r="A83" s="40" t="s">
        <v>122</v>
      </c>
      <c r="B83" s="28">
        <v>0</v>
      </c>
      <c r="C83" s="28">
        <v>11250</v>
      </c>
      <c r="D83" s="28">
        <f t="shared" ref="D83:D89" si="3">SUM(B83:C83)</f>
        <v>11250</v>
      </c>
    </row>
    <row r="84" spans="1:4" s="61" customFormat="1" x14ac:dyDescent="0.25">
      <c r="A84" s="40" t="s">
        <v>123</v>
      </c>
      <c r="B84" s="28">
        <v>0</v>
      </c>
      <c r="C84" s="28">
        <v>18000</v>
      </c>
      <c r="D84" s="28">
        <f t="shared" si="3"/>
        <v>18000</v>
      </c>
    </row>
    <row r="85" spans="1:4" s="39" customFormat="1" x14ac:dyDescent="0.25">
      <c r="A85" s="11" t="s">
        <v>94</v>
      </c>
      <c r="B85" s="28">
        <v>4062.07</v>
      </c>
      <c r="C85" s="28">
        <v>8591.44</v>
      </c>
      <c r="D85" s="28">
        <f t="shared" si="3"/>
        <v>12653.51</v>
      </c>
    </row>
    <row r="86" spans="1:4" s="44" customFormat="1" x14ac:dyDescent="0.25">
      <c r="A86" s="11" t="s">
        <v>109</v>
      </c>
      <c r="B86" s="28">
        <v>0</v>
      </c>
      <c r="C86" s="28">
        <v>18906</v>
      </c>
      <c r="D86" s="28">
        <f t="shared" si="3"/>
        <v>18906</v>
      </c>
    </row>
    <row r="87" spans="1:4" s="63" customFormat="1" x14ac:dyDescent="0.25">
      <c r="A87" s="11" t="s">
        <v>137</v>
      </c>
      <c r="B87" s="28">
        <v>0</v>
      </c>
      <c r="C87" s="28">
        <v>800</v>
      </c>
      <c r="D87" s="28">
        <f t="shared" si="3"/>
        <v>800</v>
      </c>
    </row>
    <row r="88" spans="1:4" ht="15.75" thickBot="1" x14ac:dyDescent="0.3">
      <c r="A88" s="11" t="s">
        <v>20</v>
      </c>
      <c r="B88" s="30">
        <v>0</v>
      </c>
      <c r="C88" s="30">
        <v>800</v>
      </c>
      <c r="D88" s="30">
        <f t="shared" si="3"/>
        <v>800</v>
      </c>
    </row>
    <row r="89" spans="1:4" ht="15.75" thickTop="1" x14ac:dyDescent="0.25">
      <c r="A89" s="12" t="s">
        <v>21</v>
      </c>
      <c r="B89" s="29">
        <f>SUM(B83:B88)</f>
        <v>4062.07</v>
      </c>
      <c r="C89" s="29">
        <f>SUM(C82:C88)</f>
        <v>118347.44</v>
      </c>
      <c r="D89" s="29">
        <f t="shared" si="3"/>
        <v>122409.51000000001</v>
      </c>
    </row>
    <row r="90" spans="1:4" x14ac:dyDescent="0.25">
      <c r="A90" s="11"/>
      <c r="B90" s="29"/>
      <c r="C90" s="29"/>
      <c r="D90" s="29"/>
    </row>
    <row r="91" spans="1:4" x14ac:dyDescent="0.25">
      <c r="A91" s="52" t="s">
        <v>23</v>
      </c>
      <c r="B91" s="33">
        <v>4585.32</v>
      </c>
      <c r="C91" s="28">
        <v>20000</v>
      </c>
      <c r="D91" s="33">
        <f>SUM(B91:C91)</f>
        <v>24585.32</v>
      </c>
    </row>
    <row r="92" spans="1:4" s="54" customFormat="1" x14ac:dyDescent="0.25">
      <c r="A92" s="13"/>
      <c r="B92" s="33"/>
      <c r="C92" s="28"/>
      <c r="D92" s="33"/>
    </row>
    <row r="93" spans="1:4" s="54" customFormat="1" x14ac:dyDescent="0.25">
      <c r="A93" s="52" t="s">
        <v>110</v>
      </c>
      <c r="B93" s="33"/>
      <c r="C93" s="28"/>
      <c r="D93" s="33"/>
    </row>
    <row r="94" spans="1:4" s="54" customFormat="1" x14ac:dyDescent="0.25">
      <c r="A94" s="11" t="s">
        <v>111</v>
      </c>
      <c r="B94" s="33">
        <v>0</v>
      </c>
      <c r="C94" s="28">
        <v>2000</v>
      </c>
      <c r="D94" s="33">
        <f>SUM(B94:C94)</f>
        <v>2000</v>
      </c>
    </row>
    <row r="95" spans="1:4" x14ac:dyDescent="0.25">
      <c r="A95" s="13"/>
      <c r="B95" s="33"/>
      <c r="C95" s="28"/>
      <c r="D95" s="33"/>
    </row>
    <row r="96" spans="1:4" x14ac:dyDescent="0.25">
      <c r="A96" s="52" t="s">
        <v>52</v>
      </c>
      <c r="B96" s="33">
        <v>0</v>
      </c>
      <c r="C96" s="28">
        <v>57744.08</v>
      </c>
      <c r="D96" s="33">
        <f>SUM(B96:C96)</f>
        <v>57744.08</v>
      </c>
    </row>
    <row r="97" spans="1:4" x14ac:dyDescent="0.25">
      <c r="A97" s="11"/>
      <c r="B97" s="29"/>
      <c r="C97" s="29"/>
      <c r="D97" s="29"/>
    </row>
    <row r="98" spans="1:4" x14ac:dyDescent="0.25">
      <c r="A98" s="52" t="s">
        <v>24</v>
      </c>
      <c r="B98" s="29"/>
      <c r="C98" s="29"/>
      <c r="D98" s="29"/>
    </row>
    <row r="99" spans="1:4" x14ac:dyDescent="0.25">
      <c r="A99" s="11" t="s">
        <v>13</v>
      </c>
      <c r="B99" s="29">
        <v>5566.87</v>
      </c>
      <c r="C99" s="29">
        <v>57793.2</v>
      </c>
      <c r="D99" s="29">
        <f>SUM(B99:C99)</f>
        <v>63360.07</v>
      </c>
    </row>
    <row r="100" spans="1:4" x14ac:dyDescent="0.25">
      <c r="A100" s="11"/>
      <c r="B100" s="29"/>
      <c r="C100" s="29"/>
      <c r="D100" s="29"/>
    </row>
    <row r="101" spans="1:4" x14ac:dyDescent="0.25">
      <c r="A101" s="21" t="s">
        <v>27</v>
      </c>
      <c r="B101" s="34">
        <f>SUM(B99,B89,B79,B72,B67,B63,B91,B96)</f>
        <v>46584.01</v>
      </c>
      <c r="C101" s="34">
        <f>SUM(C63,C67,C72,C79,C89,C94,C91,C99,C96)</f>
        <v>808766.13999999978</v>
      </c>
      <c r="D101" s="34">
        <f>SUM(B101:C101)</f>
        <v>855350.14999999979</v>
      </c>
    </row>
    <row r="102" spans="1:4" x14ac:dyDescent="0.25">
      <c r="A102" s="21"/>
      <c r="B102" s="34"/>
      <c r="C102" s="34"/>
      <c r="D102" s="34"/>
    </row>
    <row r="103" spans="1:4" x14ac:dyDescent="0.25">
      <c r="A103" s="21" t="s">
        <v>44</v>
      </c>
      <c r="B103" s="34">
        <f>SUM(B16:B17)-B101</f>
        <v>0</v>
      </c>
      <c r="C103" s="34">
        <f>SUM(C16+C17-C101)</f>
        <v>2.3283064365386963E-10</v>
      </c>
      <c r="D103" s="34">
        <f>SUM(B103:C103)</f>
        <v>2.3283064365386963E-10</v>
      </c>
    </row>
    <row r="104" spans="1:4" x14ac:dyDescent="0.25">
      <c r="A104" s="21"/>
      <c r="B104" s="34"/>
      <c r="C104" s="34"/>
      <c r="D104" s="34"/>
    </row>
    <row r="105" spans="1:4" x14ac:dyDescent="0.25">
      <c r="A105" s="21"/>
      <c r="B105" s="34"/>
      <c r="C105" s="34"/>
      <c r="D105" s="34"/>
    </row>
    <row r="106" spans="1:4" x14ac:dyDescent="0.25">
      <c r="A106" s="21"/>
      <c r="B106" s="34"/>
      <c r="C106" s="34"/>
      <c r="D106" s="34"/>
    </row>
    <row r="107" spans="1:4" x14ac:dyDescent="0.25">
      <c r="A107" s="21"/>
      <c r="B107" s="34"/>
      <c r="C107" s="34"/>
      <c r="D107" s="34"/>
    </row>
    <row r="108" spans="1:4" x14ac:dyDescent="0.25">
      <c r="A108" s="11"/>
      <c r="B108" s="29"/>
      <c r="C108" s="29"/>
      <c r="D108" s="29"/>
    </row>
    <row r="109" spans="1:4" x14ac:dyDescent="0.25">
      <c r="A109" s="21" t="s">
        <v>26</v>
      </c>
      <c r="B109" s="29"/>
      <c r="C109" s="33"/>
      <c r="D109" s="33"/>
    </row>
    <row r="110" spans="1:4" s="44" customFormat="1" x14ac:dyDescent="0.25">
      <c r="A110" s="52" t="s">
        <v>97</v>
      </c>
      <c r="B110" s="29"/>
      <c r="C110" s="33"/>
      <c r="D110" s="33"/>
    </row>
    <row r="111" spans="1:4" s="44" customFormat="1" x14ac:dyDescent="0.25">
      <c r="A111" s="40" t="s">
        <v>96</v>
      </c>
      <c r="B111" s="29">
        <v>0</v>
      </c>
      <c r="C111" s="33">
        <v>5471.57</v>
      </c>
      <c r="D111" s="33">
        <f>SUM(B111:C111)</f>
        <v>5471.57</v>
      </c>
    </row>
    <row r="112" spans="1:4" s="44" customFormat="1" x14ac:dyDescent="0.25">
      <c r="A112" s="21"/>
      <c r="B112" s="29"/>
      <c r="C112" s="33"/>
      <c r="D112" s="33"/>
    </row>
    <row r="113" spans="1:4" x14ac:dyDescent="0.25">
      <c r="A113" s="52" t="s">
        <v>98</v>
      </c>
      <c r="B113" s="29"/>
      <c r="C113" s="29"/>
      <c r="D113" s="29"/>
    </row>
    <row r="114" spans="1:4" x14ac:dyDescent="0.25">
      <c r="A114" s="11" t="s">
        <v>36</v>
      </c>
      <c r="B114" s="29">
        <v>0</v>
      </c>
      <c r="C114" s="29">
        <v>247.51</v>
      </c>
      <c r="D114" s="59">
        <f t="shared" ref="D114:D132" si="4">SUM(B114:C114)</f>
        <v>247.51</v>
      </c>
    </row>
    <row r="115" spans="1:4" s="63" customFormat="1" x14ac:dyDescent="0.25">
      <c r="A115" s="11" t="s">
        <v>127</v>
      </c>
      <c r="B115" s="29">
        <v>0</v>
      </c>
      <c r="C115" s="29">
        <v>2109.25</v>
      </c>
      <c r="D115" s="59">
        <f t="shared" ref="D115:D120" si="5">SUM(B115:C115)</f>
        <v>2109.25</v>
      </c>
    </row>
    <row r="116" spans="1:4" s="63" customFormat="1" x14ac:dyDescent="0.25">
      <c r="A116" s="11" t="s">
        <v>128</v>
      </c>
      <c r="B116" s="29">
        <v>0</v>
      </c>
      <c r="C116" s="29">
        <v>5000</v>
      </c>
      <c r="D116" s="59">
        <f t="shared" si="5"/>
        <v>5000</v>
      </c>
    </row>
    <row r="117" spans="1:4" s="63" customFormat="1" x14ac:dyDescent="0.25">
      <c r="A117" s="11" t="s">
        <v>129</v>
      </c>
      <c r="B117" s="29">
        <v>0</v>
      </c>
      <c r="C117" s="29">
        <v>5000</v>
      </c>
      <c r="D117" s="59">
        <f t="shared" si="5"/>
        <v>5000</v>
      </c>
    </row>
    <row r="118" spans="1:4" s="63" customFormat="1" x14ac:dyDescent="0.25">
      <c r="A118" s="11" t="s">
        <v>130</v>
      </c>
      <c r="B118" s="29">
        <v>0</v>
      </c>
      <c r="C118" s="29">
        <v>5000</v>
      </c>
      <c r="D118" s="59">
        <f t="shared" si="5"/>
        <v>5000</v>
      </c>
    </row>
    <row r="119" spans="1:4" s="63" customFormat="1" x14ac:dyDescent="0.25">
      <c r="A119" s="11" t="s">
        <v>131</v>
      </c>
      <c r="B119" s="29">
        <v>0</v>
      </c>
      <c r="C119" s="29">
        <v>15000</v>
      </c>
      <c r="D119" s="59">
        <f t="shared" si="5"/>
        <v>15000</v>
      </c>
    </row>
    <row r="120" spans="1:4" s="63" customFormat="1" x14ac:dyDescent="0.25">
      <c r="A120" s="11" t="s">
        <v>132</v>
      </c>
      <c r="B120" s="29">
        <v>0</v>
      </c>
      <c r="C120" s="29">
        <v>5000</v>
      </c>
      <c r="D120" s="59">
        <f t="shared" si="5"/>
        <v>5000</v>
      </c>
    </row>
    <row r="121" spans="1:4" s="44" customFormat="1" x14ac:dyDescent="0.25">
      <c r="A121" s="11" t="s">
        <v>101</v>
      </c>
      <c r="B121" s="29">
        <v>0</v>
      </c>
      <c r="C121" s="29">
        <v>18000</v>
      </c>
      <c r="D121" s="29">
        <f t="shared" si="4"/>
        <v>18000</v>
      </c>
    </row>
    <row r="122" spans="1:4" s="44" customFormat="1" x14ac:dyDescent="0.25">
      <c r="A122" s="11" t="s">
        <v>102</v>
      </c>
      <c r="B122" s="29">
        <v>9302.9599999999991</v>
      </c>
      <c r="C122" s="29">
        <v>3197.04</v>
      </c>
      <c r="D122" s="29">
        <f t="shared" si="4"/>
        <v>12500</v>
      </c>
    </row>
    <row r="123" spans="1:4" s="44" customFormat="1" x14ac:dyDescent="0.25">
      <c r="A123" s="11" t="s">
        <v>100</v>
      </c>
      <c r="B123" s="29">
        <v>0</v>
      </c>
      <c r="C123" s="29">
        <v>5000</v>
      </c>
      <c r="D123" s="29">
        <f t="shared" si="4"/>
        <v>5000</v>
      </c>
    </row>
    <row r="124" spans="1:4" s="55" customFormat="1" x14ac:dyDescent="0.25">
      <c r="A124" s="11" t="s">
        <v>113</v>
      </c>
      <c r="B124" s="29">
        <v>0</v>
      </c>
      <c r="C124" s="29">
        <v>5297.4</v>
      </c>
      <c r="D124" s="29">
        <f t="shared" si="4"/>
        <v>5297.4</v>
      </c>
    </row>
    <row r="125" spans="1:4" s="55" customFormat="1" x14ac:dyDescent="0.25">
      <c r="A125" s="11" t="s">
        <v>60</v>
      </c>
      <c r="B125" s="29">
        <v>0</v>
      </c>
      <c r="C125" s="29">
        <v>54063</v>
      </c>
      <c r="D125" s="29">
        <f t="shared" si="4"/>
        <v>54063</v>
      </c>
    </row>
    <row r="126" spans="1:4" s="55" customFormat="1" x14ac:dyDescent="0.25">
      <c r="A126" s="11" t="s">
        <v>114</v>
      </c>
      <c r="B126" s="29">
        <v>0</v>
      </c>
      <c r="C126" s="29">
        <v>9000</v>
      </c>
      <c r="D126" s="29">
        <f t="shared" si="4"/>
        <v>9000</v>
      </c>
    </row>
    <row r="127" spans="1:4" s="55" customFormat="1" x14ac:dyDescent="0.25">
      <c r="A127" s="11" t="s">
        <v>115</v>
      </c>
      <c r="B127" s="29">
        <v>0</v>
      </c>
      <c r="C127" s="29">
        <v>31500</v>
      </c>
      <c r="D127" s="29">
        <f t="shared" si="4"/>
        <v>31500</v>
      </c>
    </row>
    <row r="128" spans="1:4" s="55" customFormat="1" x14ac:dyDescent="0.25">
      <c r="A128" s="11" t="s">
        <v>99</v>
      </c>
      <c r="B128" s="29">
        <v>0</v>
      </c>
      <c r="C128" s="29">
        <v>28500</v>
      </c>
      <c r="D128" s="29">
        <f t="shared" si="4"/>
        <v>28500</v>
      </c>
    </row>
    <row r="129" spans="1:4" s="55" customFormat="1" x14ac:dyDescent="0.25">
      <c r="A129" s="11" t="s">
        <v>116</v>
      </c>
      <c r="B129" s="29">
        <v>0</v>
      </c>
      <c r="C129" s="29">
        <v>12150</v>
      </c>
      <c r="D129" s="29">
        <f t="shared" si="4"/>
        <v>12150</v>
      </c>
    </row>
    <row r="130" spans="1:4" s="55" customFormat="1" x14ac:dyDescent="0.25">
      <c r="A130" s="11" t="s">
        <v>117</v>
      </c>
      <c r="B130" s="29">
        <v>0</v>
      </c>
      <c r="C130" s="29">
        <v>3645</v>
      </c>
      <c r="D130" s="29">
        <f t="shared" si="4"/>
        <v>3645</v>
      </c>
    </row>
    <row r="131" spans="1:4" ht="15.75" thickBot="1" x14ac:dyDescent="0.3">
      <c r="A131" s="11" t="s">
        <v>48</v>
      </c>
      <c r="B131" s="30">
        <v>372.12</v>
      </c>
      <c r="C131" s="30">
        <v>8269.41</v>
      </c>
      <c r="D131" s="30">
        <f t="shared" si="4"/>
        <v>8641.5300000000007</v>
      </c>
    </row>
    <row r="132" spans="1:4" ht="15.75" thickTop="1" x14ac:dyDescent="0.25">
      <c r="A132" s="12" t="s">
        <v>49</v>
      </c>
      <c r="B132" s="29">
        <f>SUM(B114:B131)</f>
        <v>9675.08</v>
      </c>
      <c r="C132" s="29">
        <f>SUM(C114:C131)</f>
        <v>215978.61000000002</v>
      </c>
      <c r="D132" s="29">
        <f t="shared" si="4"/>
        <v>225653.69</v>
      </c>
    </row>
    <row r="133" spans="1:4" x14ac:dyDescent="0.25">
      <c r="A133" s="21"/>
      <c r="B133" s="29"/>
      <c r="C133" s="33"/>
      <c r="D133" s="33"/>
    </row>
    <row r="134" spans="1:4" x14ac:dyDescent="0.25">
      <c r="A134" s="52" t="s">
        <v>104</v>
      </c>
      <c r="B134" s="29"/>
      <c r="C134" s="29"/>
      <c r="D134" s="29"/>
    </row>
    <row r="135" spans="1:4" s="44" customFormat="1" x14ac:dyDescent="0.25">
      <c r="A135" s="11" t="s">
        <v>99</v>
      </c>
      <c r="B135" s="29">
        <v>7500</v>
      </c>
      <c r="C135" s="29">
        <v>0</v>
      </c>
      <c r="D135" s="29">
        <f>SUM(B135:C135)</f>
        <v>7500</v>
      </c>
    </row>
    <row r="136" spans="1:4" s="44" customFormat="1" x14ac:dyDescent="0.25">
      <c r="A136" s="11" t="s">
        <v>103</v>
      </c>
      <c r="B136" s="29">
        <v>3250</v>
      </c>
      <c r="C136" s="29">
        <v>0</v>
      </c>
      <c r="D136" s="29">
        <f>SUM(B136:C136)</f>
        <v>3250</v>
      </c>
    </row>
    <row r="137" spans="1:4" x14ac:dyDescent="0.25">
      <c r="A137" s="11" t="s">
        <v>126</v>
      </c>
      <c r="B137" s="64">
        <v>0</v>
      </c>
      <c r="C137" s="28">
        <v>-1383.3</v>
      </c>
      <c r="D137" s="59">
        <f t="shared" ref="D137:D139" si="6">SUM(B137:C137)</f>
        <v>-1383.3</v>
      </c>
    </row>
    <row r="138" spans="1:4" s="63" customFormat="1" x14ac:dyDescent="0.25">
      <c r="A138" s="11" t="s">
        <v>36</v>
      </c>
      <c r="B138" s="28">
        <v>1383.3</v>
      </c>
      <c r="C138" s="28">
        <v>0</v>
      </c>
      <c r="D138" s="59">
        <f>SUM(B138:C138)</f>
        <v>1383.3</v>
      </c>
    </row>
    <row r="139" spans="1:4" ht="15.75" thickBot="1" x14ac:dyDescent="0.3">
      <c r="A139" s="11" t="s">
        <v>41</v>
      </c>
      <c r="B139" s="30">
        <v>355.33</v>
      </c>
      <c r="C139" s="30">
        <v>0</v>
      </c>
      <c r="D139" s="30">
        <f t="shared" si="6"/>
        <v>355.33</v>
      </c>
    </row>
    <row r="140" spans="1:4" ht="15.75" thickTop="1" x14ac:dyDescent="0.25">
      <c r="A140" s="12" t="s">
        <v>47</v>
      </c>
      <c r="B140" s="29">
        <f>SUM(B135:B139)</f>
        <v>12488.63</v>
      </c>
      <c r="C140" s="29">
        <f>SUM(C135:C139)</f>
        <v>-1383.3</v>
      </c>
      <c r="D140" s="29">
        <f>SUM(B140:C140)</f>
        <v>11105.33</v>
      </c>
    </row>
    <row r="141" spans="1:4" x14ac:dyDescent="0.25">
      <c r="A141" s="12"/>
      <c r="B141" s="29"/>
      <c r="C141" s="29"/>
      <c r="D141" s="29"/>
    </row>
    <row r="142" spans="1:4" x14ac:dyDescent="0.25">
      <c r="A142" s="52" t="s">
        <v>105</v>
      </c>
      <c r="B142" s="28"/>
      <c r="C142" s="28"/>
      <c r="D142" s="32"/>
    </row>
    <row r="143" spans="1:4" s="55" customFormat="1" x14ac:dyDescent="0.25">
      <c r="A143" s="11" t="s">
        <v>112</v>
      </c>
      <c r="B143" s="29">
        <v>0</v>
      </c>
      <c r="C143" s="28">
        <v>79948.800000000003</v>
      </c>
      <c r="D143" s="31">
        <f>SUM(B143:C143)</f>
        <v>79948.800000000003</v>
      </c>
    </row>
    <row r="144" spans="1:4" s="55" customFormat="1" x14ac:dyDescent="0.25">
      <c r="A144" s="11" t="s">
        <v>100</v>
      </c>
      <c r="B144" s="29">
        <v>0</v>
      </c>
      <c r="C144" s="28">
        <v>31000</v>
      </c>
      <c r="D144" s="31">
        <f>SUM(B144:C144)</f>
        <v>31000</v>
      </c>
    </row>
    <row r="145" spans="1:4" s="55" customFormat="1" x14ac:dyDescent="0.25">
      <c r="A145" s="11">
        <v>211</v>
      </c>
      <c r="B145" s="29">
        <v>0</v>
      </c>
      <c r="C145" s="28">
        <v>39310.519999999997</v>
      </c>
      <c r="D145" s="31">
        <f>SUM(B145:C145)</f>
        <v>39310.519999999997</v>
      </c>
    </row>
    <row r="146" spans="1:4" ht="15.75" thickBot="1" x14ac:dyDescent="0.3">
      <c r="A146" s="11" t="s">
        <v>50</v>
      </c>
      <c r="B146" s="30">
        <v>0</v>
      </c>
      <c r="C146" s="30">
        <v>6010.37</v>
      </c>
      <c r="D146" s="30">
        <f t="shared" ref="D146:D147" si="7">SUM(B146:C146)</f>
        <v>6010.37</v>
      </c>
    </row>
    <row r="147" spans="1:4" ht="15.75" thickTop="1" x14ac:dyDescent="0.25">
      <c r="A147" s="23" t="s">
        <v>95</v>
      </c>
      <c r="B147" s="31">
        <f>SUM(B143:B146)</f>
        <v>0</v>
      </c>
      <c r="C147" s="31">
        <f>SUM(C143:C146)</f>
        <v>156269.69</v>
      </c>
      <c r="D147" s="31">
        <f t="shared" si="7"/>
        <v>156269.69</v>
      </c>
    </row>
    <row r="148" spans="1:4" x14ac:dyDescent="0.25">
      <c r="A148" s="23"/>
      <c r="B148" s="31"/>
      <c r="C148" s="31"/>
      <c r="D148" s="31"/>
    </row>
    <row r="149" spans="1:4" x14ac:dyDescent="0.25">
      <c r="A149" s="53" t="s">
        <v>106</v>
      </c>
      <c r="B149" s="31"/>
      <c r="C149" s="31"/>
      <c r="D149" s="31"/>
    </row>
    <row r="150" spans="1:4" s="63" customFormat="1" x14ac:dyDescent="0.25">
      <c r="A150" s="22" t="s">
        <v>133</v>
      </c>
      <c r="B150" s="31">
        <v>0</v>
      </c>
      <c r="C150" s="31">
        <v>5000</v>
      </c>
      <c r="D150" s="31">
        <f t="shared" ref="D150:D155" si="8">SUM(B150:C150)</f>
        <v>5000</v>
      </c>
    </row>
    <row r="151" spans="1:4" s="63" customFormat="1" x14ac:dyDescent="0.25">
      <c r="A151" s="22" t="s">
        <v>127</v>
      </c>
      <c r="B151" s="31">
        <v>0</v>
      </c>
      <c r="C151" s="31">
        <v>2890.75</v>
      </c>
      <c r="D151" s="31">
        <f t="shared" si="8"/>
        <v>2890.75</v>
      </c>
    </row>
    <row r="152" spans="1:4" s="55" customFormat="1" x14ac:dyDescent="0.25">
      <c r="A152" s="22" t="s">
        <v>102</v>
      </c>
      <c r="B152" s="31">
        <v>0</v>
      </c>
      <c r="C152" s="31">
        <v>59500</v>
      </c>
      <c r="D152" s="31">
        <f t="shared" si="8"/>
        <v>59500</v>
      </c>
    </row>
    <row r="153" spans="1:4" s="55" customFormat="1" x14ac:dyDescent="0.25">
      <c r="A153" s="22">
        <v>211</v>
      </c>
      <c r="B153" s="31">
        <v>0</v>
      </c>
      <c r="C153" s="31">
        <v>6833.38</v>
      </c>
      <c r="D153" s="31">
        <f t="shared" si="8"/>
        <v>6833.38</v>
      </c>
    </row>
    <row r="154" spans="1:4" ht="15.75" thickBot="1" x14ac:dyDescent="0.3">
      <c r="A154" s="22" t="s">
        <v>51</v>
      </c>
      <c r="B154" s="38">
        <v>0</v>
      </c>
      <c r="C154" s="38">
        <v>2968.97</v>
      </c>
      <c r="D154" s="38">
        <f t="shared" si="8"/>
        <v>2968.97</v>
      </c>
    </row>
    <row r="155" spans="1:4" ht="15.75" thickTop="1" x14ac:dyDescent="0.25">
      <c r="A155" s="23" t="s">
        <v>31</v>
      </c>
      <c r="B155" s="31">
        <f>SUM(B150:B154)</f>
        <v>0</v>
      </c>
      <c r="C155" s="31">
        <f>SUM(C150:C154)</f>
        <v>77193.100000000006</v>
      </c>
      <c r="D155" s="31">
        <f t="shared" si="8"/>
        <v>77193.100000000006</v>
      </c>
    </row>
    <row r="156" spans="1:4" x14ac:dyDescent="0.25">
      <c r="A156" s="23"/>
      <c r="B156" s="31"/>
      <c r="C156" s="31"/>
      <c r="D156" s="31"/>
    </row>
    <row r="157" spans="1:4" x14ac:dyDescent="0.25">
      <c r="A157" s="53" t="s">
        <v>107</v>
      </c>
      <c r="B157" s="31"/>
      <c r="C157" s="31"/>
      <c r="D157" s="31"/>
    </row>
    <row r="158" spans="1:4" x14ac:dyDescent="0.25">
      <c r="A158" s="40" t="s">
        <v>54</v>
      </c>
      <c r="B158" s="49">
        <v>0</v>
      </c>
      <c r="C158" s="49">
        <v>25586</v>
      </c>
      <c r="D158" s="31">
        <f t="shared" ref="D158:D171" si="9">SUM(B158:C158)</f>
        <v>25586</v>
      </c>
    </row>
    <row r="159" spans="1:4" s="39" customFormat="1" x14ac:dyDescent="0.25">
      <c r="A159" s="40" t="s">
        <v>55</v>
      </c>
      <c r="B159" s="49">
        <v>0</v>
      </c>
      <c r="C159" s="49">
        <v>28694</v>
      </c>
      <c r="D159" s="31">
        <f t="shared" si="9"/>
        <v>28694</v>
      </c>
    </row>
    <row r="160" spans="1:4" s="39" customFormat="1" x14ac:dyDescent="0.25">
      <c r="A160" s="40" t="s">
        <v>56</v>
      </c>
      <c r="B160" s="49">
        <v>0</v>
      </c>
      <c r="C160" s="49">
        <v>67181</v>
      </c>
      <c r="D160" s="31">
        <f t="shared" si="9"/>
        <v>67181</v>
      </c>
    </row>
    <row r="161" spans="1:4" s="39" customFormat="1" x14ac:dyDescent="0.25">
      <c r="A161" s="40" t="s">
        <v>57</v>
      </c>
      <c r="B161" s="49">
        <v>0</v>
      </c>
      <c r="C161" s="49">
        <v>87391</v>
      </c>
      <c r="D161" s="31">
        <f t="shared" si="9"/>
        <v>87391</v>
      </c>
    </row>
    <row r="162" spans="1:4" s="39" customFormat="1" x14ac:dyDescent="0.25">
      <c r="A162" s="40" t="s">
        <v>58</v>
      </c>
      <c r="B162" s="49">
        <v>0</v>
      </c>
      <c r="C162" s="49">
        <v>29975</v>
      </c>
      <c r="D162" s="31">
        <f t="shared" si="9"/>
        <v>29975</v>
      </c>
    </row>
    <row r="163" spans="1:4" s="39" customFormat="1" x14ac:dyDescent="0.25">
      <c r="A163" s="40" t="s">
        <v>59</v>
      </c>
      <c r="B163" s="49">
        <v>0</v>
      </c>
      <c r="C163" s="49">
        <v>51955</v>
      </c>
      <c r="D163" s="31">
        <f t="shared" si="9"/>
        <v>51955</v>
      </c>
    </row>
    <row r="164" spans="1:4" s="39" customFormat="1" x14ac:dyDescent="0.25">
      <c r="A164" s="40" t="s">
        <v>60</v>
      </c>
      <c r="B164" s="49">
        <v>27367</v>
      </c>
      <c r="C164" s="49">
        <v>34449</v>
      </c>
      <c r="D164" s="31">
        <f t="shared" si="9"/>
        <v>61816</v>
      </c>
    </row>
    <row r="165" spans="1:4" s="39" customFormat="1" x14ac:dyDescent="0.25">
      <c r="A165" s="40" t="s">
        <v>61</v>
      </c>
      <c r="B165" s="49">
        <v>0</v>
      </c>
      <c r="C165" s="49">
        <v>27472</v>
      </c>
      <c r="D165" s="31">
        <f t="shared" si="9"/>
        <v>27472</v>
      </c>
    </row>
    <row r="166" spans="1:4" s="39" customFormat="1" x14ac:dyDescent="0.25">
      <c r="A166" s="40" t="s">
        <v>62</v>
      </c>
      <c r="B166" s="49">
        <v>0</v>
      </c>
      <c r="C166" s="49">
        <v>34454</v>
      </c>
      <c r="D166" s="31">
        <f t="shared" si="9"/>
        <v>34454</v>
      </c>
    </row>
    <row r="167" spans="1:4" s="39" customFormat="1" x14ac:dyDescent="0.25">
      <c r="A167" s="40" t="s">
        <v>63</v>
      </c>
      <c r="B167" s="49">
        <v>0</v>
      </c>
      <c r="C167" s="49">
        <v>52273</v>
      </c>
      <c r="D167" s="31">
        <f t="shared" si="9"/>
        <v>52273</v>
      </c>
    </row>
    <row r="168" spans="1:4" s="39" customFormat="1" x14ac:dyDescent="0.25">
      <c r="A168" s="40" t="s">
        <v>64</v>
      </c>
      <c r="B168" s="49">
        <v>0</v>
      </c>
      <c r="C168" s="49">
        <v>29074</v>
      </c>
      <c r="D168" s="31">
        <f t="shared" si="9"/>
        <v>29074</v>
      </c>
    </row>
    <row r="169" spans="1:4" s="39" customFormat="1" x14ac:dyDescent="0.25">
      <c r="A169" s="40" t="s">
        <v>65</v>
      </c>
      <c r="B169" s="49">
        <v>0</v>
      </c>
      <c r="C169" s="49">
        <v>39321</v>
      </c>
      <c r="D169" s="31">
        <f t="shared" si="9"/>
        <v>39321</v>
      </c>
    </row>
    <row r="170" spans="1:4" ht="15.75" thickBot="1" x14ac:dyDescent="0.3">
      <c r="A170" s="11" t="s">
        <v>42</v>
      </c>
      <c r="B170" s="30">
        <v>0</v>
      </c>
      <c r="C170" s="30">
        <v>21409.71</v>
      </c>
      <c r="D170" s="38">
        <f t="shared" si="9"/>
        <v>21409.71</v>
      </c>
    </row>
    <row r="171" spans="1:4" ht="15.75" thickTop="1" x14ac:dyDescent="0.25">
      <c r="A171" s="12" t="s">
        <v>43</v>
      </c>
      <c r="B171" s="29">
        <f>SUM(B158:B170)</f>
        <v>27367</v>
      </c>
      <c r="C171" s="29">
        <f>SUM(C158:C170)</f>
        <v>529234.71</v>
      </c>
      <c r="D171" s="31">
        <f t="shared" si="9"/>
        <v>556601.71</v>
      </c>
    </row>
    <row r="172" spans="1:4" x14ac:dyDescent="0.25">
      <c r="A172" s="22"/>
      <c r="B172" s="31"/>
      <c r="C172" s="31"/>
      <c r="D172" s="31"/>
    </row>
    <row r="173" spans="1:4" x14ac:dyDescent="0.25">
      <c r="A173" s="53" t="s">
        <v>108</v>
      </c>
      <c r="B173" s="31"/>
      <c r="C173" s="31"/>
      <c r="D173" s="31"/>
    </row>
    <row r="174" spans="1:4" x14ac:dyDescent="0.25">
      <c r="A174" s="22" t="s">
        <v>39</v>
      </c>
      <c r="B174" s="29">
        <v>18787.13</v>
      </c>
      <c r="C174" s="29">
        <v>117709.12</v>
      </c>
      <c r="D174" s="31">
        <f>SUM(B174:C174)</f>
        <v>136496.25</v>
      </c>
    </row>
    <row r="175" spans="1:4" x14ac:dyDescent="0.25">
      <c r="B175" s="28"/>
      <c r="C175" s="28"/>
      <c r="D175" s="28"/>
    </row>
    <row r="176" spans="1:4" x14ac:dyDescent="0.25">
      <c r="A176" s="20" t="s">
        <v>32</v>
      </c>
      <c r="B176" s="35">
        <f>SUM(B19:B26)</f>
        <v>68317.84</v>
      </c>
      <c r="C176" s="35">
        <f>SUM(C19:C26)</f>
        <v>1100473.5</v>
      </c>
      <c r="D176" s="35">
        <f>SUM(B176:C176)</f>
        <v>1168791.3400000001</v>
      </c>
    </row>
    <row r="177" spans="1:4" x14ac:dyDescent="0.25">
      <c r="A177" s="14"/>
      <c r="B177" s="28"/>
      <c r="C177" s="28"/>
      <c r="D177" s="28"/>
    </row>
    <row r="178" spans="1:4" x14ac:dyDescent="0.25">
      <c r="A178" s="24" t="s">
        <v>33</v>
      </c>
      <c r="B178" s="36">
        <f>SUM(B174+B171+B155+B147+B140+B132+B111)</f>
        <v>68317.84</v>
      </c>
      <c r="C178" s="36">
        <f>SUM(C174+C171+C155+C147+C140+C132+C111)</f>
        <v>1100473.5</v>
      </c>
      <c r="D178" s="36">
        <f>SUM(B178:C178)</f>
        <v>1168791.3400000001</v>
      </c>
    </row>
    <row r="179" spans="1:4" ht="15" customHeight="1" x14ac:dyDescent="0.25">
      <c r="A179" s="16"/>
      <c r="B179" s="37"/>
      <c r="C179" s="37"/>
      <c r="D179" s="37"/>
    </row>
    <row r="180" spans="1:4" ht="15" customHeight="1" x14ac:dyDescent="0.25">
      <c r="A180" s="25" t="s">
        <v>34</v>
      </c>
      <c r="B180" s="37">
        <f>(B176-B178)</f>
        <v>0</v>
      </c>
      <c r="C180" s="37">
        <f>(C176-C178)</f>
        <v>0</v>
      </c>
      <c r="D180" s="37">
        <f>SUM(B180:C180)</f>
        <v>0</v>
      </c>
    </row>
    <row r="181" spans="1:4" x14ac:dyDescent="0.25">
      <c r="A181" s="66"/>
      <c r="B181" s="66"/>
      <c r="C181" s="66"/>
      <c r="D181" s="66"/>
    </row>
    <row r="184" spans="1:4" x14ac:dyDescent="0.25">
      <c r="A184" s="66"/>
      <c r="B184" s="66"/>
      <c r="C184" s="66"/>
      <c r="D184" s="66"/>
    </row>
    <row r="189" spans="1:4" ht="15" customHeight="1" x14ac:dyDescent="0.25">
      <c r="A189" s="65"/>
      <c r="B189" s="65"/>
      <c r="C189" s="65"/>
      <c r="D189" s="65"/>
    </row>
    <row r="190" spans="1:4" ht="15" customHeight="1" x14ac:dyDescent="0.25">
      <c r="A190" s="65"/>
      <c r="B190" s="65"/>
      <c r="C190" s="65"/>
      <c r="D190" s="65"/>
    </row>
    <row r="192" spans="1:4" x14ac:dyDescent="0.25">
      <c r="A192" s="66"/>
      <c r="B192" s="66"/>
      <c r="C192" s="66"/>
      <c r="D192" s="66"/>
    </row>
    <row r="193" spans="1:4" x14ac:dyDescent="0.25">
      <c r="A193" s="18"/>
      <c r="B193" s="27"/>
      <c r="C193" s="18"/>
      <c r="D193" s="18"/>
    </row>
    <row r="194" spans="1:4" x14ac:dyDescent="0.25">
      <c r="A194" s="15"/>
      <c r="B194" s="27"/>
      <c r="C194" s="18"/>
      <c r="D194" s="18"/>
    </row>
    <row r="195" spans="1:4" ht="15" customHeight="1" x14ac:dyDescent="0.25">
      <c r="A195" s="65"/>
      <c r="B195" s="65"/>
      <c r="C195" s="65"/>
      <c r="D195" s="65"/>
    </row>
    <row r="201" spans="1:4" ht="15" customHeight="1" x14ac:dyDescent="0.25">
      <c r="A201" s="67"/>
      <c r="B201" s="67"/>
      <c r="C201" s="67"/>
      <c r="D201" s="67"/>
    </row>
    <row r="202" spans="1:4" ht="15" customHeight="1" x14ac:dyDescent="0.25">
      <c r="A202" s="67"/>
      <c r="B202" s="67"/>
      <c r="C202" s="67"/>
      <c r="D202" s="67"/>
    </row>
    <row r="204" spans="1:4" ht="15" customHeight="1" x14ac:dyDescent="0.25">
      <c r="A204" s="67"/>
      <c r="B204" s="67"/>
      <c r="C204" s="67"/>
      <c r="D204" s="67"/>
    </row>
    <row r="205" spans="1:4" ht="15" customHeight="1" x14ac:dyDescent="0.25">
      <c r="A205" s="67"/>
      <c r="B205" s="67"/>
      <c r="C205" s="67"/>
      <c r="D205" s="67"/>
    </row>
    <row r="207" spans="1:4" x14ac:dyDescent="0.25">
      <c r="A207" s="17"/>
      <c r="B207" s="17"/>
      <c r="C207" s="17"/>
      <c r="D207" s="17"/>
    </row>
    <row r="209" spans="1:4" ht="15" customHeight="1" x14ac:dyDescent="0.25">
      <c r="A209" s="67"/>
      <c r="B209" s="67"/>
      <c r="C209" s="67"/>
      <c r="D209" s="67"/>
    </row>
    <row r="210" spans="1:4" ht="15" customHeight="1" x14ac:dyDescent="0.25">
      <c r="A210" s="67"/>
      <c r="B210" s="67"/>
      <c r="C210" s="67"/>
      <c r="D210" s="67"/>
    </row>
    <row r="211" spans="1:4" ht="15" customHeight="1" x14ac:dyDescent="0.25">
      <c r="A211" s="68"/>
      <c r="B211" s="68"/>
      <c r="C211" s="68"/>
      <c r="D211" s="68"/>
    </row>
    <row r="212" spans="1:4" x14ac:dyDescent="0.25">
      <c r="A212" s="17"/>
      <c r="B212" s="17"/>
      <c r="C212" s="17"/>
      <c r="D212" s="17"/>
    </row>
    <row r="213" spans="1:4" ht="15" customHeight="1" x14ac:dyDescent="0.25">
      <c r="A213" s="67"/>
      <c r="B213" s="67"/>
      <c r="C213" s="67"/>
      <c r="D213" s="67"/>
    </row>
  </sheetData>
  <mergeCells count="14">
    <mergeCell ref="A210:D210"/>
    <mergeCell ref="A211:D211"/>
    <mergeCell ref="A213:D213"/>
    <mergeCell ref="A192:D192"/>
    <mergeCell ref="A195:D195"/>
    <mergeCell ref="A201:D201"/>
    <mergeCell ref="A202:D202"/>
    <mergeCell ref="A204:D204"/>
    <mergeCell ref="A205:D205"/>
    <mergeCell ref="A190:D190"/>
    <mergeCell ref="A181:D181"/>
    <mergeCell ref="A184:D184"/>
    <mergeCell ref="A189:D189"/>
    <mergeCell ref="A209:D209"/>
  </mergeCells>
  <pageMargins left="0.7" right="0.7" top="0.75" bottom="0.75" header="0.3" footer="0.3"/>
  <pageSetup scale="80" fitToHeight="0" orientation="portrait" r:id="rId1"/>
  <ignoredErrors>
    <ignoredError sqref="B103" formula="1"/>
    <ignoredError sqref="D153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Year</vt:lpstr>
      <vt:lpstr>'2 Year'!Print_Area</vt:lpstr>
    </vt:vector>
  </TitlesOfParts>
  <Company>LBCC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Kristi May</cp:lastModifiedBy>
  <cp:lastPrinted>2017-11-08T16:21:11Z</cp:lastPrinted>
  <dcterms:created xsi:type="dcterms:W3CDTF">2015-08-11T17:44:55Z</dcterms:created>
  <dcterms:modified xsi:type="dcterms:W3CDTF">2018-11-13T22:39:18Z</dcterms:modified>
</cp:coreProperties>
</file>