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43" activeTab="1"/>
  </bookViews>
  <sheets>
    <sheet name="Board Summary" sheetId="1" r:id="rId1"/>
    <sheet name="FOC Summary" sheetId="2" r:id="rId2"/>
    <sheet name="850 NWH Foundation" sheetId="3" r:id="rId3"/>
    <sheet name="857 IHN-CCO" sheetId="4" r:id="rId4"/>
    <sheet name="Coordination" sheetId="5" r:id="rId5"/>
    <sheet name="856 Vroom" sheetId="6" r:id="rId6"/>
    <sheet name="858 School Readiness " sheetId="7" r:id="rId7"/>
    <sheet name="851 Great Start" sheetId="8" r:id="rId8"/>
    <sheet name="855 Title IV-B2" sheetId="9" r:id="rId9"/>
    <sheet name="860 Family Stability" sheetId="10" r:id="rId10"/>
    <sheet name="859 K Partnership &amp; Innovation" sheetId="11" r:id="rId11"/>
    <sheet name="853 Focused Child Care Network" sheetId="12" r:id="rId12"/>
  </sheets>
  <definedNames>
    <definedName name="_xlnm.Print_Area" localSheetId="0">'Board Summary'!$A$1:$F$50</definedName>
    <definedName name="_xlnm.Print_Area" localSheetId="4">'Coordination'!$A$1:$AC$44</definedName>
    <definedName name="_xlnm.Print_Area" localSheetId="1">'FOC Summary'!$A$1:$F$146</definedName>
  </definedNames>
  <calcPr fullCalcOnLoad="1"/>
</workbook>
</file>

<file path=xl/comments10.xml><?xml version="1.0" encoding="utf-8"?>
<comments xmlns="http://schemas.openxmlformats.org/spreadsheetml/2006/main">
  <authors>
    <author>Staff</author>
  </authors>
  <commentList>
    <comment ref="A8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Contracts begin with FSGF</t>
        </r>
      </text>
    </comment>
  </commentList>
</comments>
</file>

<file path=xl/comments11.xml><?xml version="1.0" encoding="utf-8"?>
<comments xmlns="http://schemas.openxmlformats.org/spreadsheetml/2006/main">
  <authors>
    <author>Staff</author>
  </authors>
  <commentList>
    <comment ref="A7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Contracts begin with KPI</t>
        </r>
      </text>
    </comment>
  </commentList>
</comments>
</file>

<file path=xl/comments5.xml><?xml version="1.0" encoding="utf-8"?>
<comments xmlns="http://schemas.openxmlformats.org/spreadsheetml/2006/main">
  <authors>
    <author>Staff</author>
  </authors>
  <commentList>
    <comment ref="B17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Kristi estimated $58,101 for herself  $39,438 for Lynn and $34,283 for LeAnne</t>
        </r>
      </text>
    </comment>
    <comment ref="A34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Contracts begin with COOR-</t>
        </r>
      </text>
    </comment>
  </commentList>
</comments>
</file>

<file path=xl/comments7.xml><?xml version="1.0" encoding="utf-8"?>
<comments xmlns="http://schemas.openxmlformats.org/spreadsheetml/2006/main">
  <authors>
    <author>Staff</author>
  </authors>
  <commentList>
    <comment ref="A7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Contracts begin with SRGS</t>
        </r>
      </text>
    </comment>
  </commentList>
</comments>
</file>

<file path=xl/comments8.xml><?xml version="1.0" encoding="utf-8"?>
<comments xmlns="http://schemas.openxmlformats.org/spreadsheetml/2006/main">
  <authors>
    <author>Staff</author>
  </authors>
  <commentList>
    <comment ref="A10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Contracts begin with SRGF</t>
        </r>
      </text>
    </comment>
  </commentList>
</comments>
</file>

<file path=xl/comments9.xml><?xml version="1.0" encoding="utf-8"?>
<comments xmlns="http://schemas.openxmlformats.org/spreadsheetml/2006/main">
  <authors>
    <author>Staff</author>
  </authors>
  <commentList>
    <comment ref="A7" authorId="0">
      <text>
        <r>
          <rPr>
            <b/>
            <sz val="9"/>
            <rFont val="Tahoma"/>
            <family val="2"/>
          </rPr>
          <t>Staff:</t>
        </r>
        <r>
          <rPr>
            <sz val="9"/>
            <rFont val="Tahoma"/>
            <family val="2"/>
          </rPr>
          <t xml:space="preserve">
Contracts begin with IVB2</t>
        </r>
      </text>
    </comment>
  </commentList>
</comments>
</file>

<file path=xl/sharedStrings.xml><?xml version="1.0" encoding="utf-8"?>
<sst xmlns="http://schemas.openxmlformats.org/spreadsheetml/2006/main" count="891" uniqueCount="213">
  <si>
    <t>TOTAL</t>
  </si>
  <si>
    <t>YTD</t>
  </si>
  <si>
    <t>PCT</t>
  </si>
  <si>
    <t>REMAIN</t>
  </si>
  <si>
    <t>USED</t>
  </si>
  <si>
    <t>`</t>
  </si>
  <si>
    <t>GRAND TOTAL</t>
  </si>
  <si>
    <t xml:space="preserve"> </t>
  </si>
  <si>
    <t>Fund 32500  Org 4227</t>
  </si>
  <si>
    <t>Northwest Health Foundation</t>
  </si>
  <si>
    <t>Budget</t>
  </si>
  <si>
    <t>Printing  &amp; Office Supplies</t>
  </si>
  <si>
    <t>Outreach materials</t>
  </si>
  <si>
    <t>Family Community Engagement Stipends</t>
  </si>
  <si>
    <t>Family/Community Engagement Leadership Team Mtngs</t>
  </si>
  <si>
    <t>SUBTOTAL:  Meeting Expenses</t>
  </si>
  <si>
    <t>SUBTOTAL:   Contracted Services</t>
  </si>
  <si>
    <t>SUBTOTAL:   Travel Expense</t>
  </si>
  <si>
    <t>SUBTOTAL:   Materials &amp; Supplies</t>
  </si>
  <si>
    <t>SUBTOTAL:  Indirect</t>
  </si>
  <si>
    <t>Indirect 10%</t>
  </si>
  <si>
    <t>17100 Hall.Lynn</t>
  </si>
  <si>
    <t>17100 Trask, Leanne</t>
  </si>
  <si>
    <t>11150 Annuity, May, Kristi</t>
  </si>
  <si>
    <t>May, Kristi</t>
  </si>
  <si>
    <t>Hall, Lynn</t>
  </si>
  <si>
    <t>Trask, Leanne</t>
  </si>
  <si>
    <t>11100 May, Kristi</t>
  </si>
  <si>
    <t>Fund 32500  Org 4227   Activity 850</t>
  </si>
  <si>
    <t>Supplies</t>
  </si>
  <si>
    <t>Revenues</t>
  </si>
  <si>
    <t>State Resources</t>
  </si>
  <si>
    <t>Grant Resources</t>
  </si>
  <si>
    <t>Expenditures</t>
  </si>
  <si>
    <t>Subtotal Fringe</t>
  </si>
  <si>
    <t>Subtotal Salary</t>
  </si>
  <si>
    <t>Remote Communication Technology</t>
  </si>
  <si>
    <t>Dec</t>
  </si>
  <si>
    <t>Jan</t>
  </si>
  <si>
    <t>Feb</t>
  </si>
  <si>
    <t>Mar</t>
  </si>
  <si>
    <t>May</t>
  </si>
  <si>
    <t>June</t>
  </si>
  <si>
    <t>Leadership Team Facilitator - CASA of Linn Co</t>
  </si>
  <si>
    <t>July</t>
  </si>
  <si>
    <t>Nov</t>
  </si>
  <si>
    <t>Oct</t>
  </si>
  <si>
    <t>Sept</t>
  </si>
  <si>
    <t>Aug</t>
  </si>
  <si>
    <t>Oct-Dec</t>
  </si>
  <si>
    <t>Jan-Mar</t>
  </si>
  <si>
    <t>Apr</t>
  </si>
  <si>
    <t>Apr-June</t>
  </si>
  <si>
    <t>July-Sept</t>
  </si>
  <si>
    <t>Coordination</t>
  </si>
  <si>
    <t>Reimbursement Grants</t>
  </si>
  <si>
    <t>HART Preschool</t>
  </si>
  <si>
    <t>Strengthening Rural Families - Alsea PUPS</t>
  </si>
  <si>
    <t>Lincoln County School District - LIFT</t>
  </si>
  <si>
    <t>Parent Education (TBD)</t>
  </si>
  <si>
    <t>Linn County Public Health</t>
  </si>
  <si>
    <t>Family Tree Relief Nursery</t>
  </si>
  <si>
    <t>Old Mill Center - Relief Nursery</t>
  </si>
  <si>
    <t>HART Family Resource Center</t>
  </si>
  <si>
    <t>Personnel Costs</t>
  </si>
  <si>
    <t>Professional Development</t>
  </si>
  <si>
    <t xml:space="preserve">Family Engagement  </t>
  </si>
  <si>
    <t>Supplies &amp; Materials</t>
  </si>
  <si>
    <t>Travel Costs</t>
  </si>
  <si>
    <t xml:space="preserve">Supplies  </t>
  </si>
  <si>
    <t xml:space="preserve">Travel  </t>
  </si>
  <si>
    <t>Stregthening Rural Families - Alsea PUPS</t>
  </si>
  <si>
    <t>Fund 32500  Org 4227  Activity 855</t>
  </si>
  <si>
    <t>P-3 Strategic Planning</t>
  </si>
  <si>
    <t>Developmental Screening Training</t>
  </si>
  <si>
    <t>Family Resource Managers Learning Community - Meetings &amp; Trainings</t>
  </si>
  <si>
    <t>Reading Initiative</t>
  </si>
  <si>
    <t>Parent Stipends</t>
  </si>
  <si>
    <t>Equipment</t>
  </si>
  <si>
    <t>Translation Services</t>
  </si>
  <si>
    <t>Family Connections</t>
  </si>
  <si>
    <t>Fund 32500  Org 4227   Activity 856</t>
  </si>
  <si>
    <t>Vroom</t>
  </si>
  <si>
    <t>Grant Period 12/7/15 thru 12/7/16</t>
  </si>
  <si>
    <t>Travel</t>
  </si>
  <si>
    <t xml:space="preserve">April </t>
  </si>
  <si>
    <t>FY17</t>
  </si>
  <si>
    <t>FY16</t>
  </si>
  <si>
    <t>Fund 32500  Org 4227  Activity 858</t>
  </si>
  <si>
    <t>Grant Period 1/1/16 thru 6/30/17</t>
  </si>
  <si>
    <t>FY1516  FY1617</t>
  </si>
  <si>
    <t>Subtotal</t>
  </si>
  <si>
    <t>Fund 32500  Org 4227  Activity 857</t>
  </si>
  <si>
    <t>IHN-CCO</t>
  </si>
  <si>
    <t>SubTotal</t>
  </si>
  <si>
    <t>Contracted Services</t>
  </si>
  <si>
    <t>Family Connection</t>
  </si>
  <si>
    <t>Database</t>
  </si>
  <si>
    <t>Marketing &amp; Branding</t>
  </si>
  <si>
    <t>Contracts TBD</t>
  </si>
  <si>
    <t>Personnel</t>
  </si>
  <si>
    <t>Indirect to LBCC @ 8%</t>
  </si>
  <si>
    <t>Early Learning Hub of Linn, Benton &amp; Lincoln Counties</t>
  </si>
  <si>
    <t>Resources</t>
  </si>
  <si>
    <t>NWHF Carryover</t>
  </si>
  <si>
    <t>Local Resources</t>
  </si>
  <si>
    <t>IHN-CCO Funds</t>
  </si>
  <si>
    <t>Dept. of Education - ELD - Coordination</t>
  </si>
  <si>
    <t>Dept. of Education - Vroom</t>
  </si>
  <si>
    <t>Dept. of Education - School Readiness</t>
  </si>
  <si>
    <t>Dept. of Education - Great Start</t>
  </si>
  <si>
    <t>Dept. of Education - Title IV-B2</t>
  </si>
  <si>
    <t>Dept. of Education - Family Stability</t>
  </si>
  <si>
    <t>Dept. of Education - Focused Network</t>
  </si>
  <si>
    <t>Dept. of Education - Partnership &amp; Innovation</t>
  </si>
  <si>
    <t>Materials &amp; Supplies</t>
  </si>
  <si>
    <t>Travel Expenses</t>
  </si>
  <si>
    <t>Meeting Expenses</t>
  </si>
  <si>
    <t>Indirect to LBCC @ 10%</t>
  </si>
  <si>
    <t>Total NWHF Cost</t>
  </si>
  <si>
    <t>Indirect to LBCC @8%</t>
  </si>
  <si>
    <t>Total IHN-CCO Cost</t>
  </si>
  <si>
    <t>Employee Salary</t>
  </si>
  <si>
    <t>Employee Benefits</t>
  </si>
  <si>
    <t>Total Employee Costs</t>
  </si>
  <si>
    <t>Total Professional Development Cost</t>
  </si>
  <si>
    <t>Family Engagement</t>
  </si>
  <si>
    <t>Parent Advisory Group</t>
  </si>
  <si>
    <t>Total Family Engagement Cost</t>
  </si>
  <si>
    <t>Total Supplies &amp; Materials Cost</t>
  </si>
  <si>
    <t>Sub-Contracts (Coordination Funds)</t>
  </si>
  <si>
    <t>PEC Contract (Partner TBD)</t>
  </si>
  <si>
    <t>Benton County Health Department</t>
  </si>
  <si>
    <t>Total Sub-Contract Cost</t>
  </si>
  <si>
    <t>Travel Cost</t>
  </si>
  <si>
    <t>Unallocated Funds (Projects TBD)</t>
  </si>
  <si>
    <t>Administrative Cost</t>
  </si>
  <si>
    <t>Indirect to LBCC, 8% of Coordination Funds</t>
  </si>
  <si>
    <t>Sub-Contracts</t>
  </si>
  <si>
    <t xml:space="preserve"> Vroom Cost</t>
  </si>
  <si>
    <t>School Readiness Funds</t>
  </si>
  <si>
    <t xml:space="preserve">Indirect to LBCC, 4% of School Readiness Funds </t>
  </si>
  <si>
    <t>School Readiness Cost</t>
  </si>
  <si>
    <t>Great Start Funds</t>
  </si>
  <si>
    <t>Indirect to LBCC, 4% of Great Start Funds</t>
  </si>
  <si>
    <t>Total Great Start Cost</t>
  </si>
  <si>
    <t>Title IV-B2 Funds</t>
  </si>
  <si>
    <t>Indirect to LBCC, 4% of Title IV Funds</t>
  </si>
  <si>
    <t>Total Family Stability Cost</t>
  </si>
  <si>
    <t>Family Stability Funds</t>
  </si>
  <si>
    <t>Indirect to LBCC, 4% of Family Stability Funds</t>
  </si>
  <si>
    <t>Partnership &amp; Innovation</t>
  </si>
  <si>
    <t>Alsea SD</t>
  </si>
  <si>
    <t>Central Linn SD</t>
  </si>
  <si>
    <t>Corvallis SD</t>
  </si>
  <si>
    <t>Greater Albany Public Schools</t>
  </si>
  <si>
    <t>Harrisburg SD</t>
  </si>
  <si>
    <t>Lebanon SD</t>
  </si>
  <si>
    <t>Lincoln County SD</t>
  </si>
  <si>
    <t>Monroe SD</t>
  </si>
  <si>
    <t>Philomath SD</t>
  </si>
  <si>
    <t>Santium Canyon SD</t>
  </si>
  <si>
    <t>Scio SD</t>
  </si>
  <si>
    <t>Sweet Home SD</t>
  </si>
  <si>
    <t>P-3 Steering Committee</t>
  </si>
  <si>
    <t>Indirect to LBCC, 4% of P&amp;I Funds</t>
  </si>
  <si>
    <t>Total Partnership &amp; Innovation Cost</t>
  </si>
  <si>
    <t>Focused Network</t>
  </si>
  <si>
    <t>Child Care Resource &amp; Referral (Family Connections)</t>
  </si>
  <si>
    <t xml:space="preserve">Total Reimbursement Grants </t>
  </si>
  <si>
    <t>Ending Balance</t>
  </si>
  <si>
    <t>Grant Period 1/1/16 - 6/30/17</t>
  </si>
  <si>
    <t>Period 1/1/16 - 6/30/17</t>
  </si>
  <si>
    <t>Administration Cost</t>
  </si>
  <si>
    <t>Indirect to LBCC,  8%</t>
  </si>
  <si>
    <t xml:space="preserve">School Readiness </t>
  </si>
  <si>
    <t>Indirect to LBCC @ 4%</t>
  </si>
  <si>
    <t>Fund 32500  Org 4227  Activity 851</t>
  </si>
  <si>
    <t>Great Start</t>
  </si>
  <si>
    <t>Parent Ed (TBD)</t>
  </si>
  <si>
    <t>Indirect to LBCC, 4%</t>
  </si>
  <si>
    <t xml:space="preserve">Family Stability </t>
  </si>
  <si>
    <t>Fund 32500  Org 4227  Activity 860</t>
  </si>
  <si>
    <t>Fund 32500  Org 4227  Activity 859</t>
  </si>
  <si>
    <t>Santiam Canyon SD</t>
  </si>
  <si>
    <t>Fund 32500  Org 4227  Activity 853</t>
  </si>
  <si>
    <t>Child Care Resource &amp; Referral ( Family Connections)</t>
  </si>
  <si>
    <t>Current       Month</t>
  </si>
  <si>
    <t>Balance</t>
  </si>
  <si>
    <t>% Rcvd</t>
  </si>
  <si>
    <t>% Used</t>
  </si>
  <si>
    <t>Total Coordination</t>
  </si>
  <si>
    <t>Total All Expenditures</t>
  </si>
  <si>
    <t>Total All Resources</t>
  </si>
  <si>
    <t>Total Title IV-B2 Cost</t>
  </si>
  <si>
    <t xml:space="preserve">      NWHF Carryover</t>
  </si>
  <si>
    <t xml:space="preserve">      IHN-CCO Funds</t>
  </si>
  <si>
    <t xml:space="preserve">       Coordination</t>
  </si>
  <si>
    <t xml:space="preserve">       Reimbursement Grants</t>
  </si>
  <si>
    <t xml:space="preserve">       Vroom</t>
  </si>
  <si>
    <t xml:space="preserve">      School Readiness </t>
  </si>
  <si>
    <t xml:space="preserve">      Great Start</t>
  </si>
  <si>
    <t xml:space="preserve">      Title IV-B2 Funds</t>
  </si>
  <si>
    <t xml:space="preserve">      Family Stability</t>
  </si>
  <si>
    <t xml:space="preserve">      Partnership &amp; Innovation</t>
  </si>
  <si>
    <t xml:space="preserve">              Focused Network</t>
  </si>
  <si>
    <t>Grant Expenditures</t>
  </si>
  <si>
    <t>Local Expenditures</t>
  </si>
  <si>
    <t>State Expenditures</t>
  </si>
  <si>
    <r>
      <t xml:space="preserve">Early Learning Hub - 18 Month Budget </t>
    </r>
    <r>
      <rPr>
        <b/>
        <sz val="14"/>
        <color indexed="8"/>
        <rFont val="Arial"/>
        <family val="2"/>
      </rPr>
      <t>(1/1/16 - 6/30/17)</t>
    </r>
  </si>
  <si>
    <t>11600 Cell Phone Stipend, May, Kristi</t>
  </si>
  <si>
    <r>
      <t xml:space="preserve">Financial Update </t>
    </r>
    <r>
      <rPr>
        <sz val="10"/>
        <rFont val="Arial"/>
        <family val="2"/>
      </rPr>
      <t>as of 1/31/16</t>
    </r>
  </si>
  <si>
    <r>
      <t xml:space="preserve">Board Summary Financial Update </t>
    </r>
    <r>
      <rPr>
        <b/>
        <sz val="14"/>
        <color indexed="8"/>
        <rFont val="Arial"/>
        <family val="2"/>
      </rPr>
      <t>as of 1/31/16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</si>
</sst>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_);\(#,##0.0\)"/>
    <numFmt numFmtId="167" formatCode="0.0"/>
    <numFmt numFmtId="168" formatCode="#,##0.000"/>
    <numFmt numFmtId="169" formatCode="#,##0.0000"/>
    <numFmt numFmtId="170" formatCode="#,##0.000_);\(#,##0.000\)"/>
    <numFmt numFmtId="171" formatCode="#,##0.0000_);\(#,##0.0000\)"/>
    <numFmt numFmtId="172" formatCode="#,##0.00000_);\(#,##0.00000\)"/>
    <numFmt numFmtId="173" formatCode="#,##0.000000_);\(#,##0.000000\)"/>
    <numFmt numFmtId="174" formatCode="#,##0.00000"/>
    <numFmt numFmtId="175" formatCode="#,##0.000000"/>
    <numFmt numFmtId="176" formatCode="#,##0.0"/>
    <numFmt numFmtId="177" formatCode="#,##0.0000000_);\(#,##0.0000000\)"/>
    <numFmt numFmtId="178" formatCode="#,##0.00000000_);\(#,##0.00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"/>
    <numFmt numFmtId="184" formatCode="0.000"/>
    <numFmt numFmtId="185" formatCode="0.00000"/>
    <numFmt numFmtId="186" formatCode="0.000000"/>
    <numFmt numFmtId="187" formatCode="#,##0.0000000"/>
    <numFmt numFmtId="188" formatCode="[$-409]dddd\,\ mmmm\ dd\,\ yyyy"/>
    <numFmt numFmtId="189" formatCode="[$-409]h:mm:ss\ AM/PM"/>
    <numFmt numFmtId="190" formatCode="&quot;$&quot;#,##0.00"/>
    <numFmt numFmtId="191" formatCode="&quot;$&quot;#,##0"/>
    <numFmt numFmtId="192" formatCode="0.00_);\(0.00\)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medium"/>
    </border>
    <border>
      <left/>
      <right/>
      <top/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4" fillId="0" borderId="0">
      <alignment horizontal="right"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37" fontId="6" fillId="0" borderId="0" xfId="58" applyNumberFormat="1" applyFont="1" applyAlignment="1">
      <alignment horizontal="center"/>
      <protection/>
    </xf>
    <xf numFmtId="39" fontId="6" fillId="0" borderId="0" xfId="58" applyNumberFormat="1" applyFont="1" applyAlignment="1">
      <alignment horizontal="center"/>
      <protection/>
    </xf>
    <xf numFmtId="39" fontId="6" fillId="0" borderId="0" xfId="58" applyNumberFormat="1" applyFont="1" applyAlignment="1" quotePrefix="1">
      <alignment horizontal="center"/>
      <protection/>
    </xf>
    <xf numFmtId="9" fontId="6" fillId="0" borderId="0" xfId="58" applyNumberFormat="1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4" fillId="0" borderId="0" xfId="58">
      <alignment horizontal="right"/>
      <protection/>
    </xf>
    <xf numFmtId="0" fontId="4" fillId="0" borderId="0" xfId="58" applyFont="1">
      <alignment horizontal="right"/>
      <protection/>
    </xf>
    <xf numFmtId="39" fontId="6" fillId="33" borderId="10" xfId="58" applyNumberFormat="1" applyFont="1" applyFill="1" applyBorder="1">
      <alignment horizontal="right"/>
      <protection/>
    </xf>
    <xf numFmtId="0" fontId="6" fillId="0" borderId="0" xfId="58" applyFont="1">
      <alignment horizontal="right"/>
      <protection/>
    </xf>
    <xf numFmtId="0" fontId="4" fillId="0" borderId="0" xfId="58" applyFont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9" fontId="6" fillId="33" borderId="11" xfId="58" applyNumberFormat="1" applyFont="1" applyFill="1" applyBorder="1">
      <alignment horizontal="right"/>
      <protection/>
    </xf>
    <xf numFmtId="37" fontId="7" fillId="0" borderId="0" xfId="58" applyNumberFormat="1" applyFont="1">
      <alignment horizontal="right"/>
      <protection/>
    </xf>
    <xf numFmtId="39" fontId="7" fillId="0" borderId="0" xfId="58" applyNumberFormat="1" applyFont="1" applyAlignment="1">
      <alignment horizontal="left"/>
      <protection/>
    </xf>
    <xf numFmtId="39" fontId="7" fillId="0" borderId="0" xfId="58" applyNumberFormat="1" applyFont="1">
      <alignment horizontal="right"/>
      <protection/>
    </xf>
    <xf numFmtId="39" fontId="4" fillId="0" borderId="0" xfId="58" applyNumberFormat="1" applyFont="1" quotePrefix="1">
      <alignment horizontal="right"/>
      <protection/>
    </xf>
    <xf numFmtId="9" fontId="7" fillId="0" borderId="0" xfId="58" applyNumberFormat="1" applyFont="1">
      <alignment horizontal="right"/>
      <protection/>
    </xf>
    <xf numFmtId="39" fontId="7" fillId="0" borderId="0" xfId="58" applyNumberFormat="1" applyFont="1" applyBorder="1">
      <alignment horizontal="right"/>
      <protection/>
    </xf>
    <xf numFmtId="37" fontId="7" fillId="0" borderId="0" xfId="58" applyNumberFormat="1" applyFont="1" applyBorder="1">
      <alignment horizontal="right"/>
      <protection/>
    </xf>
    <xf numFmtId="37" fontId="7" fillId="0" borderId="0" xfId="58" applyNumberFormat="1" applyFont="1" applyBorder="1" applyAlignment="1">
      <alignment horizontal="left"/>
      <protection/>
    </xf>
    <xf numFmtId="39" fontId="6" fillId="0" borderId="0" xfId="58" applyNumberFormat="1" applyFont="1" applyAlignment="1">
      <alignment horizontal="left"/>
      <protection/>
    </xf>
    <xf numFmtId="39" fontId="6" fillId="0" borderId="0" xfId="58" applyNumberFormat="1" applyFont="1">
      <alignment horizontal="right"/>
      <protection/>
    </xf>
    <xf numFmtId="39" fontId="6" fillId="0" borderId="0" xfId="58" applyNumberFormat="1" applyFont="1" applyFill="1" applyAlignment="1">
      <alignment horizontal="center"/>
      <protection/>
    </xf>
    <xf numFmtId="39" fontId="6" fillId="0" borderId="0" xfId="58" applyNumberFormat="1" applyFont="1" applyBorder="1">
      <alignment horizontal="right"/>
      <protection/>
    </xf>
    <xf numFmtId="39" fontId="7" fillId="0" borderId="0" xfId="58" applyNumberFormat="1" applyFont="1" applyBorder="1" applyAlignment="1">
      <alignment horizontal="left"/>
      <protection/>
    </xf>
    <xf numFmtId="39" fontId="7" fillId="0" borderId="0" xfId="58" applyNumberFormat="1" applyFont="1" applyFill="1" applyBorder="1">
      <alignment horizontal="right"/>
      <protection/>
    </xf>
    <xf numFmtId="39" fontId="7" fillId="0" borderId="0" xfId="58" applyNumberFormat="1" applyFont="1" applyFill="1" applyBorder="1" applyAlignment="1">
      <alignment horizontal="right"/>
      <protection/>
    </xf>
    <xf numFmtId="37" fontId="7" fillId="0" borderId="0" xfId="58" applyNumberFormat="1" applyFont="1" applyFill="1" applyBorder="1" applyAlignment="1">
      <alignment horizontal="left"/>
      <protection/>
    </xf>
    <xf numFmtId="39" fontId="10" fillId="0" borderId="0" xfId="58" applyNumberFormat="1" applyFont="1">
      <alignment horizontal="right"/>
      <protection/>
    </xf>
    <xf numFmtId="0" fontId="6" fillId="0" borderId="0" xfId="58" applyFont="1" applyFill="1">
      <alignment horizontal="right"/>
      <protection/>
    </xf>
    <xf numFmtId="37" fontId="4" fillId="0" borderId="0" xfId="58" applyNumberFormat="1" applyFont="1" applyAlignment="1">
      <alignment horizontal="right"/>
      <protection/>
    </xf>
    <xf numFmtId="42" fontId="7" fillId="0" borderId="0" xfId="44" applyNumberFormat="1" applyFont="1" applyAlignment="1">
      <alignment horizontal="right"/>
    </xf>
    <xf numFmtId="9" fontId="7" fillId="34" borderId="12" xfId="58" applyNumberFormat="1" applyFont="1" applyFill="1" applyBorder="1">
      <alignment horizontal="right"/>
      <protection/>
    </xf>
    <xf numFmtId="0" fontId="5" fillId="33" borderId="10" xfId="58" applyFont="1" applyFill="1" applyBorder="1" applyAlignment="1">
      <alignment horizontal="right"/>
      <protection/>
    </xf>
    <xf numFmtId="0" fontId="4" fillId="0" borderId="0" xfId="58" applyFont="1" applyFill="1">
      <alignment horizontal="right"/>
      <protection/>
    </xf>
    <xf numFmtId="44" fontId="7" fillId="0" borderId="0" xfId="44" applyFont="1" applyAlignment="1">
      <alignment horizontal="right"/>
    </xf>
    <xf numFmtId="44" fontId="4" fillId="0" borderId="0" xfId="44" applyFont="1" applyAlignment="1">
      <alignment horizontal="right"/>
    </xf>
    <xf numFmtId="44" fontId="6" fillId="0" borderId="0" xfId="44" applyFont="1" applyAlignment="1">
      <alignment horizontal="center"/>
    </xf>
    <xf numFmtId="44" fontId="6" fillId="34" borderId="13" xfId="44" applyFont="1" applyFill="1" applyBorder="1" applyAlignment="1">
      <alignment horizontal="right"/>
    </xf>
    <xf numFmtId="44" fontId="6" fillId="34" borderId="14" xfId="44" applyFont="1" applyFill="1" applyBorder="1" applyAlignment="1">
      <alignment horizontal="right"/>
    </xf>
    <xf numFmtId="44" fontId="6" fillId="34" borderId="15" xfId="44" applyFont="1" applyFill="1" applyBorder="1" applyAlignment="1">
      <alignment horizontal="right"/>
    </xf>
    <xf numFmtId="44" fontId="6" fillId="34" borderId="14" xfId="44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44" fontId="6" fillId="34" borderId="16" xfId="44" applyFont="1" applyFill="1" applyBorder="1" applyAlignment="1">
      <alignment horizontal="right"/>
    </xf>
    <xf numFmtId="44" fontId="6" fillId="33" borderId="0" xfId="44" applyFont="1" applyFill="1" applyBorder="1" applyAlignment="1">
      <alignment horizontal="right"/>
    </xf>
    <xf numFmtId="44" fontId="7" fillId="0" borderId="0" xfId="44" applyFont="1" applyFill="1" applyBorder="1" applyAlignment="1">
      <alignment horizontal="right"/>
    </xf>
    <xf numFmtId="44" fontId="6" fillId="0" borderId="0" xfId="44" applyFont="1" applyAlignment="1">
      <alignment horizontal="right"/>
    </xf>
    <xf numFmtId="0" fontId="5" fillId="0" borderId="0" xfId="58" applyFont="1" applyBorder="1" applyAlignment="1">
      <alignment horizontal="right"/>
      <protection/>
    </xf>
    <xf numFmtId="9" fontId="7" fillId="0" borderId="12" xfId="58" applyNumberFormat="1" applyFont="1" applyFill="1" applyBorder="1">
      <alignment horizontal="right"/>
      <protection/>
    </xf>
    <xf numFmtId="0" fontId="11" fillId="0" borderId="0" xfId="58" applyFo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0" borderId="0" xfId="44" applyFont="1" applyAlignment="1">
      <alignment/>
    </xf>
    <xf numFmtId="44" fontId="1" fillId="0" borderId="0" xfId="44" applyFont="1" applyAlignment="1">
      <alignment horizontal="center"/>
    </xf>
    <xf numFmtId="42" fontId="0" fillId="0" borderId="0" xfId="44" applyNumberFormat="1" applyFont="1" applyAlignment="1">
      <alignment/>
    </xf>
    <xf numFmtId="9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4" fontId="0" fillId="0" borderId="0" xfId="44" applyFont="1" applyBorder="1" applyAlignment="1">
      <alignment/>
    </xf>
    <xf numFmtId="0" fontId="6" fillId="33" borderId="17" xfId="58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9" fontId="7" fillId="34" borderId="10" xfId="58" applyNumberFormat="1" applyFont="1" applyFill="1" applyBorder="1">
      <alignment horizontal="right"/>
      <protection/>
    </xf>
    <xf numFmtId="9" fontId="7" fillId="0" borderId="18" xfId="58" applyNumberFormat="1" applyFont="1" applyFill="1" applyBorder="1">
      <alignment horizontal="right"/>
      <protection/>
    </xf>
    <xf numFmtId="13" fontId="10" fillId="0" borderId="0" xfId="58" applyNumberFormat="1" applyFont="1" applyAlignment="1" quotePrefix="1">
      <alignment horizontal="left"/>
      <protection/>
    </xf>
    <xf numFmtId="0" fontId="6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9" fontId="7" fillId="0" borderId="10" xfId="58" applyNumberFormat="1" applyFont="1" applyFill="1" applyBorder="1">
      <alignment horizontal="right"/>
      <protection/>
    </xf>
    <xf numFmtId="44" fontId="6" fillId="0" borderId="0" xfId="44" applyFont="1" applyFill="1" applyBorder="1" applyAlignment="1">
      <alignment horizontal="right"/>
    </xf>
    <xf numFmtId="44" fontId="6" fillId="0" borderId="14" xfId="44" applyFont="1" applyFill="1" applyBorder="1" applyAlignment="1">
      <alignment horizontal="right"/>
    </xf>
    <xf numFmtId="9" fontId="6" fillId="0" borderId="11" xfId="58" applyNumberFormat="1" applyFont="1" applyFill="1" applyBorder="1">
      <alignment horizontal="right"/>
      <protection/>
    </xf>
    <xf numFmtId="9" fontId="6" fillId="33" borderId="19" xfId="58" applyNumberFormat="1" applyFont="1" applyFill="1" applyBorder="1">
      <alignment horizontal="right"/>
      <protection/>
    </xf>
    <xf numFmtId="9" fontId="6" fillId="33" borderId="16" xfId="58" applyNumberFormat="1" applyFont="1" applyFill="1" applyBorder="1">
      <alignment horizontal="right"/>
      <protection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6" fillId="4" borderId="13" xfId="44" applyFont="1" applyFill="1" applyBorder="1" applyAlignment="1">
      <alignment horizontal="right"/>
    </xf>
    <xf numFmtId="44" fontId="6" fillId="4" borderId="14" xfId="44" applyFont="1" applyFill="1" applyBorder="1" applyAlignment="1">
      <alignment horizontal="right"/>
    </xf>
    <xf numFmtId="44" fontId="6" fillId="4" borderId="15" xfId="44" applyFont="1" applyFill="1" applyBorder="1" applyAlignment="1">
      <alignment horizontal="right"/>
    </xf>
    <xf numFmtId="44" fontId="6" fillId="4" borderId="14" xfId="44" applyFont="1" applyFill="1" applyBorder="1" applyAlignment="1">
      <alignment horizontal="center"/>
    </xf>
    <xf numFmtId="44" fontId="6" fillId="4" borderId="20" xfId="44" applyFont="1" applyFill="1" applyBorder="1" applyAlignment="1">
      <alignment horizontal="right"/>
    </xf>
    <xf numFmtId="44" fontId="7" fillId="4" borderId="21" xfId="44" applyFont="1" applyFill="1" applyBorder="1" applyAlignment="1">
      <alignment horizontal="right"/>
    </xf>
    <xf numFmtId="44" fontId="7" fillId="4" borderId="22" xfId="44" applyFont="1" applyFill="1" applyBorder="1" applyAlignment="1">
      <alignment horizontal="right"/>
    </xf>
    <xf numFmtId="44" fontId="7" fillId="4" borderId="23" xfId="44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44" fontId="6" fillId="0" borderId="24" xfId="44" applyFont="1" applyFill="1" applyBorder="1" applyAlignment="1">
      <alignment horizontal="right"/>
    </xf>
    <xf numFmtId="44" fontId="6" fillId="0" borderId="25" xfId="44" applyFont="1" applyFill="1" applyBorder="1" applyAlignment="1">
      <alignment horizontal="right"/>
    </xf>
    <xf numFmtId="9" fontId="6" fillId="0" borderId="24" xfId="58" applyNumberFormat="1" applyFont="1" applyBorder="1" applyAlignment="1">
      <alignment horizontal="center"/>
      <protection/>
    </xf>
    <xf numFmtId="9" fontId="6" fillId="0" borderId="24" xfId="58" applyNumberFormat="1" applyFont="1" applyFill="1" applyBorder="1">
      <alignment horizontal="right"/>
      <protection/>
    </xf>
    <xf numFmtId="44" fontId="7" fillId="0" borderId="0" xfId="44" applyFont="1" applyBorder="1" applyAlignment="1">
      <alignment horizontal="right"/>
    </xf>
    <xf numFmtId="44" fontId="6" fillId="0" borderId="0" xfId="44" applyFont="1" applyBorder="1" applyAlignment="1">
      <alignment horizontal="right"/>
    </xf>
    <xf numFmtId="44" fontId="7" fillId="0" borderId="13" xfId="44" applyFont="1" applyBorder="1" applyAlignment="1">
      <alignment horizontal="right"/>
    </xf>
    <xf numFmtId="44" fontId="7" fillId="0" borderId="26" xfId="44" applyFont="1" applyFill="1" applyBorder="1" applyAlignment="1">
      <alignment horizontal="right"/>
    </xf>
    <xf numFmtId="44" fontId="7" fillId="0" borderId="26" xfId="44" applyFont="1" applyBorder="1" applyAlignment="1">
      <alignment horizontal="right"/>
    </xf>
    <xf numFmtId="39" fontId="13" fillId="0" borderId="0" xfId="58" applyNumberFormat="1" applyFont="1" applyFill="1" applyBorder="1">
      <alignment horizontal="right"/>
      <protection/>
    </xf>
    <xf numFmtId="37" fontId="13" fillId="0" borderId="0" xfId="58" applyNumberFormat="1" applyFont="1" applyFill="1" applyBorder="1" applyAlignment="1">
      <alignment horizontal="left"/>
      <protection/>
    </xf>
    <xf numFmtId="39" fontId="13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>
      <alignment horizontal="right"/>
      <protection/>
    </xf>
    <xf numFmtId="44" fontId="6" fillId="0" borderId="0" xfId="44" applyFont="1" applyFill="1" applyAlignment="1">
      <alignment horizontal="right"/>
    </xf>
    <xf numFmtId="44" fontId="7" fillId="33" borderId="27" xfId="44" applyFont="1" applyFill="1" applyBorder="1" applyAlignment="1">
      <alignment horizontal="right"/>
    </xf>
    <xf numFmtId="44" fontId="6" fillId="34" borderId="28" xfId="44" applyFont="1" applyFill="1" applyBorder="1" applyAlignment="1">
      <alignment horizontal="right"/>
    </xf>
    <xf numFmtId="44" fontId="6" fillId="34" borderId="29" xfId="44" applyFont="1" applyFill="1" applyBorder="1" applyAlignment="1">
      <alignment horizontal="right"/>
    </xf>
    <xf numFmtId="44" fontId="7" fillId="33" borderId="30" xfId="44" applyFont="1" applyFill="1" applyBorder="1" applyAlignment="1">
      <alignment horizontal="right"/>
    </xf>
    <xf numFmtId="44" fontId="7" fillId="33" borderId="31" xfId="44" applyFont="1" applyFill="1" applyBorder="1" applyAlignment="1">
      <alignment horizontal="right"/>
    </xf>
    <xf numFmtId="44" fontId="7" fillId="33" borderId="32" xfId="44" applyFont="1" applyFill="1" applyBorder="1" applyAlignment="1">
      <alignment horizontal="right"/>
    </xf>
    <xf numFmtId="44" fontId="6" fillId="34" borderId="25" xfId="44" applyFont="1" applyFill="1" applyBorder="1" applyAlignment="1">
      <alignment horizontal="right"/>
    </xf>
    <xf numFmtId="44" fontId="7" fillId="33" borderId="26" xfId="44" applyFont="1" applyFill="1" applyBorder="1" applyAlignment="1">
      <alignment horizontal="right"/>
    </xf>
    <xf numFmtId="44" fontId="7" fillId="33" borderId="33" xfId="44" applyFont="1" applyFill="1" applyBorder="1" applyAlignment="1">
      <alignment horizontal="right"/>
    </xf>
    <xf numFmtId="44" fontId="7" fillId="33" borderId="14" xfId="44" applyFont="1" applyFill="1" applyBorder="1" applyAlignment="1">
      <alignment horizontal="right"/>
    </xf>
    <xf numFmtId="44" fontId="7" fillId="33" borderId="13" xfId="44" applyFont="1" applyFill="1" applyBorder="1" applyAlignment="1">
      <alignment horizontal="right"/>
    </xf>
    <xf numFmtId="44" fontId="7" fillId="0" borderId="24" xfId="44" applyFont="1" applyBorder="1" applyAlignment="1">
      <alignment horizontal="right"/>
    </xf>
    <xf numFmtId="44" fontId="6" fillId="35" borderId="24" xfId="44" applyFont="1" applyFill="1" applyBorder="1" applyAlignment="1">
      <alignment horizontal="right"/>
    </xf>
    <xf numFmtId="44" fontId="7" fillId="0" borderId="34" xfId="44" applyFont="1" applyBorder="1" applyAlignment="1">
      <alignment horizontal="right"/>
    </xf>
    <xf numFmtId="44" fontId="7" fillId="0" borderId="35" xfId="44" applyFont="1" applyBorder="1" applyAlignment="1">
      <alignment horizontal="right"/>
    </xf>
    <xf numFmtId="44" fontId="7" fillId="33" borderId="36" xfId="44" applyFont="1" applyFill="1" applyBorder="1" applyAlignment="1">
      <alignment horizontal="right"/>
    </xf>
    <xf numFmtId="44" fontId="6" fillId="33" borderId="19" xfId="44" applyFont="1" applyFill="1" applyBorder="1" applyAlignment="1">
      <alignment horizontal="right"/>
    </xf>
    <xf numFmtId="44" fontId="6" fillId="0" borderId="37" xfId="44" applyFont="1" applyFill="1" applyBorder="1" applyAlignment="1">
      <alignment horizontal="right"/>
    </xf>
    <xf numFmtId="44" fontId="6" fillId="33" borderId="38" xfId="44" applyFont="1" applyFill="1" applyBorder="1" applyAlignment="1">
      <alignment horizontal="right"/>
    </xf>
    <xf numFmtId="44" fontId="6" fillId="33" borderId="39" xfId="44" applyFont="1" applyFill="1" applyBorder="1" applyAlignment="1">
      <alignment horizontal="right"/>
    </xf>
    <xf numFmtId="44" fontId="7" fillId="0" borderId="37" xfId="44" applyFont="1" applyFill="1" applyBorder="1" applyAlignment="1">
      <alignment horizontal="right"/>
    </xf>
    <xf numFmtId="44" fontId="6" fillId="33" borderId="20" xfId="44" applyFont="1" applyFill="1" applyBorder="1" applyAlignment="1">
      <alignment horizontal="right"/>
    </xf>
    <xf numFmtId="44" fontId="6" fillId="33" borderId="27" xfId="44" applyFont="1" applyFill="1" applyBorder="1" applyAlignment="1">
      <alignment horizontal="right"/>
    </xf>
    <xf numFmtId="44" fontId="6" fillId="33" borderId="16" xfId="44" applyFont="1" applyFill="1" applyBorder="1" applyAlignment="1">
      <alignment horizontal="right"/>
    </xf>
    <xf numFmtId="39" fontId="14" fillId="0" borderId="0" xfId="58" applyNumberFormat="1" applyFont="1" applyFill="1" applyBorder="1" applyAlignment="1">
      <alignment horizontal="center"/>
      <protection/>
    </xf>
    <xf numFmtId="44" fontId="7" fillId="4" borderId="24" xfId="44" applyFont="1" applyFill="1" applyBorder="1" applyAlignment="1">
      <alignment horizontal="right"/>
    </xf>
    <xf numFmtId="9" fontId="7" fillId="33" borderId="38" xfId="58" applyNumberFormat="1" applyFont="1" applyFill="1" applyBorder="1">
      <alignment horizontal="right"/>
      <protection/>
    </xf>
    <xf numFmtId="0" fontId="4" fillId="0" borderId="0" xfId="58" applyFill="1" applyBorder="1">
      <alignment horizontal="right"/>
      <protection/>
    </xf>
    <xf numFmtId="0" fontId="4" fillId="0" borderId="0" xfId="58" applyFill="1">
      <alignment horizontal="right"/>
      <protection/>
    </xf>
    <xf numFmtId="44" fontId="6" fillId="4" borderId="40" xfId="44" applyFont="1" applyFill="1" applyBorder="1" applyAlignment="1">
      <alignment horizontal="right"/>
    </xf>
    <xf numFmtId="44" fontId="6" fillId="4" borderId="24" xfId="44" applyFont="1" applyFill="1" applyBorder="1" applyAlignment="1">
      <alignment horizontal="right"/>
    </xf>
    <xf numFmtId="0" fontId="4" fillId="0" borderId="0" xfId="58" applyFont="1" applyFill="1" applyBorder="1" applyAlignment="1">
      <alignment horizontal="right"/>
      <protection/>
    </xf>
    <xf numFmtId="44" fontId="6" fillId="34" borderId="38" xfId="44" applyFont="1" applyFill="1" applyBorder="1" applyAlignment="1">
      <alignment horizontal="right"/>
    </xf>
    <xf numFmtId="44" fontId="7" fillId="4" borderId="34" xfId="44" applyFont="1" applyFill="1" applyBorder="1" applyAlignment="1">
      <alignment horizontal="right"/>
    </xf>
    <xf numFmtId="0" fontId="6" fillId="34" borderId="41" xfId="58" applyFont="1" applyFill="1" applyBorder="1" applyAlignment="1">
      <alignment horizontal="right"/>
      <protection/>
    </xf>
    <xf numFmtId="44" fontId="6" fillId="34" borderId="42" xfId="44" applyFont="1" applyFill="1" applyBorder="1" applyAlignment="1">
      <alignment horizontal="right"/>
    </xf>
    <xf numFmtId="0" fontId="6" fillId="34" borderId="43" xfId="58" applyFont="1" applyFill="1" applyBorder="1" applyAlignment="1">
      <alignment horizontal="right"/>
      <protection/>
    </xf>
    <xf numFmtId="44" fontId="6" fillId="34" borderId="41" xfId="44" applyFont="1" applyFill="1" applyBorder="1" applyAlignment="1">
      <alignment horizontal="right"/>
    </xf>
    <xf numFmtId="9" fontId="7" fillId="34" borderId="44" xfId="58" applyNumberFormat="1" applyFont="1" applyFill="1" applyBorder="1">
      <alignment horizontal="right"/>
      <protection/>
    </xf>
    <xf numFmtId="44" fontId="7" fillId="4" borderId="45" xfId="44" applyFont="1" applyFill="1" applyBorder="1" applyAlignment="1">
      <alignment horizontal="right"/>
    </xf>
    <xf numFmtId="44" fontId="7" fillId="0" borderId="45" xfId="44" applyFont="1" applyFill="1" applyBorder="1" applyAlignment="1">
      <alignment horizontal="right"/>
    </xf>
    <xf numFmtId="9" fontId="7" fillId="0" borderId="46" xfId="58" applyNumberFormat="1" applyFont="1" applyFill="1" applyBorder="1">
      <alignment horizontal="right"/>
      <protection/>
    </xf>
    <xf numFmtId="44" fontId="7" fillId="36" borderId="47" xfId="44" applyFont="1" applyFill="1" applyBorder="1" applyAlignment="1">
      <alignment horizontal="right"/>
    </xf>
    <xf numFmtId="44" fontId="7" fillId="36" borderId="48" xfId="44" applyFont="1" applyFill="1" applyBorder="1" applyAlignment="1">
      <alignment horizontal="right"/>
    </xf>
    <xf numFmtId="44" fontId="7" fillId="36" borderId="45" xfId="44" applyFont="1" applyFill="1" applyBorder="1" applyAlignment="1">
      <alignment horizontal="right"/>
    </xf>
    <xf numFmtId="44" fontId="7" fillId="36" borderId="37" xfId="44" applyFont="1" applyFill="1" applyBorder="1" applyAlignment="1">
      <alignment horizontal="right"/>
    </xf>
    <xf numFmtId="44" fontId="6" fillId="34" borderId="40" xfId="44" applyFont="1" applyFill="1" applyBorder="1" applyAlignment="1">
      <alignment horizontal="right"/>
    </xf>
    <xf numFmtId="0" fontId="6" fillId="34" borderId="49" xfId="58" applyFont="1" applyFill="1" applyBorder="1" applyAlignment="1">
      <alignment horizontal="right"/>
      <protection/>
    </xf>
    <xf numFmtId="44" fontId="6" fillId="34" borderId="49" xfId="44" applyFont="1" applyFill="1" applyBorder="1" applyAlignment="1">
      <alignment horizontal="right"/>
    </xf>
    <xf numFmtId="9" fontId="7" fillId="34" borderId="50" xfId="58" applyNumberFormat="1" applyFont="1" applyFill="1" applyBorder="1">
      <alignment horizontal="right"/>
      <protection/>
    </xf>
    <xf numFmtId="0" fontId="6" fillId="33" borderId="40" xfId="58" applyFont="1" applyFill="1" applyBorder="1" applyAlignment="1">
      <alignment horizontal="right"/>
      <protection/>
    </xf>
    <xf numFmtId="9" fontId="6" fillId="37" borderId="40" xfId="44" applyNumberFormat="1" applyFont="1" applyFill="1" applyBorder="1" applyAlignment="1">
      <alignment horizontal="right"/>
    </xf>
    <xf numFmtId="9" fontId="7" fillId="34" borderId="51" xfId="58" applyNumberFormat="1" applyFont="1" applyFill="1" applyBorder="1">
      <alignment horizontal="right"/>
      <protection/>
    </xf>
    <xf numFmtId="44" fontId="6" fillId="0" borderId="0" xfId="44" applyFont="1" applyAlignment="1">
      <alignment horizontal="center"/>
    </xf>
    <xf numFmtId="44" fontId="6" fillId="0" borderId="0" xfId="44" applyFont="1" applyAlignment="1" quotePrefix="1">
      <alignment horizontal="center"/>
    </xf>
    <xf numFmtId="44" fontId="7" fillId="0" borderId="21" xfId="44" applyFont="1" applyBorder="1" applyAlignment="1">
      <alignment horizontal="right"/>
    </xf>
    <xf numFmtId="44" fontId="6" fillId="33" borderId="10" xfId="44" applyFont="1" applyFill="1" applyBorder="1" applyAlignment="1">
      <alignment horizontal="right"/>
    </xf>
    <xf numFmtId="44" fontId="7" fillId="0" borderId="24" xfId="44" applyFont="1" applyFill="1" applyBorder="1" applyAlignment="1">
      <alignment horizontal="right"/>
    </xf>
    <xf numFmtId="44" fontId="7" fillId="33" borderId="52" xfId="44" applyFont="1" applyFill="1" applyBorder="1" applyAlignment="1">
      <alignment horizontal="right"/>
    </xf>
    <xf numFmtId="44" fontId="7" fillId="0" borderId="22" xfId="44" applyFont="1" applyBorder="1" applyAlignment="1">
      <alignment horizontal="right"/>
    </xf>
    <xf numFmtId="44" fontId="7" fillId="33" borderId="53" xfId="44" applyFont="1" applyFill="1" applyBorder="1" applyAlignment="1">
      <alignment horizontal="right"/>
    </xf>
    <xf numFmtId="44" fontId="7" fillId="0" borderId="23" xfId="44" applyFont="1" applyBorder="1" applyAlignment="1">
      <alignment horizontal="right"/>
    </xf>
    <xf numFmtId="44" fontId="6" fillId="33" borderId="54" xfId="44" applyFont="1" applyFill="1" applyBorder="1" applyAlignment="1">
      <alignment horizontal="right"/>
    </xf>
    <xf numFmtId="44" fontId="6" fillId="0" borderId="34" xfId="44" applyFont="1" applyFill="1" applyBorder="1" applyAlignment="1">
      <alignment horizontal="right"/>
    </xf>
    <xf numFmtId="44" fontId="7" fillId="33" borderId="34" xfId="44" applyFont="1" applyFill="1" applyBorder="1" applyAlignment="1">
      <alignment horizontal="right"/>
    </xf>
    <xf numFmtId="44" fontId="6" fillId="34" borderId="34" xfId="44" applyFont="1" applyFill="1" applyBorder="1" applyAlignment="1">
      <alignment horizontal="right"/>
    </xf>
    <xf numFmtId="44" fontId="6" fillId="34" borderId="24" xfId="44" applyFont="1" applyFill="1" applyBorder="1" applyAlignment="1">
      <alignment horizontal="right"/>
    </xf>
    <xf numFmtId="44" fontId="7" fillId="33" borderId="0" xfId="44" applyFont="1" applyFill="1" applyBorder="1" applyAlignment="1">
      <alignment horizontal="right"/>
    </xf>
    <xf numFmtId="44" fontId="6" fillId="33" borderId="22" xfId="44" applyFont="1" applyFill="1" applyBorder="1" applyAlignment="1">
      <alignment horizontal="right"/>
    </xf>
    <xf numFmtId="44" fontId="6" fillId="33" borderId="41" xfId="44" applyFont="1" applyFill="1" applyBorder="1" applyAlignment="1">
      <alignment horizontal="right"/>
    </xf>
    <xf numFmtId="44" fontId="7" fillId="33" borderId="40" xfId="44" applyFont="1" applyFill="1" applyBorder="1" applyAlignment="1">
      <alignment horizontal="right"/>
    </xf>
    <xf numFmtId="44" fontId="6" fillId="33" borderId="55" xfId="44" applyFont="1" applyFill="1" applyBorder="1" applyAlignment="1">
      <alignment horizontal="right"/>
    </xf>
    <xf numFmtId="44" fontId="7" fillId="36" borderId="56" xfId="44" applyFont="1" applyFill="1" applyBorder="1" applyAlignment="1">
      <alignment horizontal="right"/>
    </xf>
    <xf numFmtId="44" fontId="7" fillId="36" borderId="57" xfId="44" applyFont="1" applyFill="1" applyBorder="1" applyAlignment="1">
      <alignment horizontal="right"/>
    </xf>
    <xf numFmtId="44" fontId="6" fillId="33" borderId="53" xfId="44" applyFont="1" applyFill="1" applyBorder="1" applyAlignment="1">
      <alignment horizontal="right"/>
    </xf>
    <xf numFmtId="44" fontId="6" fillId="33" borderId="58" xfId="44" applyFont="1" applyFill="1" applyBorder="1" applyAlignment="1">
      <alignment horizontal="right"/>
    </xf>
    <xf numFmtId="44" fontId="6" fillId="36" borderId="59" xfId="44" applyFont="1" applyFill="1" applyBorder="1" applyAlignment="1">
      <alignment horizontal="right"/>
    </xf>
    <xf numFmtId="44" fontId="6" fillId="36" borderId="37" xfId="44" applyFont="1" applyFill="1" applyBorder="1" applyAlignment="1">
      <alignment horizontal="right"/>
    </xf>
    <xf numFmtId="44" fontId="6" fillId="36" borderId="45" xfId="44" applyFont="1" applyFill="1" applyBorder="1" applyAlignment="1">
      <alignment horizontal="right"/>
    </xf>
    <xf numFmtId="44" fontId="6" fillId="36" borderId="0" xfId="44" applyFont="1" applyFill="1" applyBorder="1" applyAlignment="1">
      <alignment horizontal="right"/>
    </xf>
    <xf numFmtId="44" fontId="4" fillId="0" borderId="0" xfId="44" applyFont="1" applyAlignment="1" quotePrefix="1">
      <alignment horizontal="right"/>
    </xf>
    <xf numFmtId="44" fontId="7" fillId="0" borderId="0" xfId="44" applyFont="1" applyBorder="1" applyAlignment="1">
      <alignment horizontal="left"/>
    </xf>
    <xf numFmtId="44" fontId="6" fillId="0" borderId="0" xfId="44" applyFont="1" applyAlignment="1">
      <alignment horizontal="left"/>
    </xf>
    <xf numFmtId="44" fontId="4" fillId="0" borderId="0" xfId="44" applyFont="1" applyBorder="1" applyAlignment="1">
      <alignment horizontal="right"/>
    </xf>
    <xf numFmtId="44" fontId="7" fillId="0" borderId="0" xfId="44" applyFont="1" applyAlignment="1">
      <alignment horizontal="left"/>
    </xf>
    <xf numFmtId="44" fontId="7" fillId="34" borderId="60" xfId="44" applyFont="1" applyFill="1" applyBorder="1" applyAlignment="1">
      <alignment horizontal="right"/>
    </xf>
    <xf numFmtId="44" fontId="6" fillId="33" borderId="49" xfId="44" applyFont="1" applyFill="1" applyBorder="1" applyAlignment="1">
      <alignment horizontal="right"/>
    </xf>
    <xf numFmtId="44" fontId="6" fillId="34" borderId="60" xfId="44" applyFont="1" applyFill="1" applyBorder="1" applyAlignment="1">
      <alignment horizontal="right"/>
    </xf>
    <xf numFmtId="44" fontId="6" fillId="36" borderId="24" xfId="44" applyFont="1" applyFill="1" applyBorder="1" applyAlignment="1">
      <alignment horizontal="right"/>
    </xf>
    <xf numFmtId="44" fontId="7" fillId="33" borderId="24" xfId="44" applyFont="1" applyFill="1" applyBorder="1" applyAlignment="1">
      <alignment horizontal="right"/>
    </xf>
    <xf numFmtId="44" fontId="6" fillId="33" borderId="60" xfId="44" applyFont="1" applyFill="1" applyBorder="1" applyAlignment="1">
      <alignment horizontal="right"/>
    </xf>
    <xf numFmtId="9" fontId="7" fillId="0" borderId="24" xfId="58" applyNumberFormat="1" applyFont="1" applyFill="1" applyBorder="1">
      <alignment horizontal="right"/>
      <protection/>
    </xf>
    <xf numFmtId="9" fontId="6" fillId="33" borderId="49" xfId="58" applyNumberFormat="1" applyFont="1" applyFill="1" applyBorder="1">
      <alignment horizontal="right"/>
      <protection/>
    </xf>
    <xf numFmtId="44" fontId="7" fillId="36" borderId="60" xfId="44" applyFont="1" applyFill="1" applyBorder="1" applyAlignment="1">
      <alignment horizontal="right"/>
    </xf>
    <xf numFmtId="44" fontId="7" fillId="36" borderId="20" xfId="44" applyFont="1" applyFill="1" applyBorder="1" applyAlignment="1">
      <alignment horizontal="right"/>
    </xf>
    <xf numFmtId="44" fontId="7" fillId="0" borderId="34" xfId="44" applyFont="1" applyFill="1" applyBorder="1" applyAlignment="1">
      <alignment horizontal="right"/>
    </xf>
    <xf numFmtId="44" fontId="6" fillId="35" borderId="40" xfId="44" applyFont="1" applyFill="1" applyBorder="1" applyAlignment="1">
      <alignment horizontal="right"/>
    </xf>
    <xf numFmtId="44" fontId="7" fillId="36" borderId="0" xfId="44" applyFont="1" applyFill="1" applyBorder="1" applyAlignment="1">
      <alignment horizontal="right"/>
    </xf>
    <xf numFmtId="0" fontId="4" fillId="0" borderId="0" xfId="58" applyFont="1" applyFill="1" applyAlignment="1">
      <alignment horizontal="right"/>
      <protection/>
    </xf>
    <xf numFmtId="44" fontId="7" fillId="4" borderId="61" xfId="44" applyFont="1" applyFill="1" applyBorder="1" applyAlignment="1">
      <alignment horizontal="right"/>
    </xf>
    <xf numFmtId="44" fontId="6" fillId="36" borderId="61" xfId="44" applyFont="1" applyFill="1" applyBorder="1" applyAlignment="1">
      <alignment horizontal="right"/>
    </xf>
    <xf numFmtId="44" fontId="7" fillId="4" borderId="62" xfId="44" applyFont="1" applyFill="1" applyBorder="1" applyAlignment="1">
      <alignment horizontal="right"/>
    </xf>
    <xf numFmtId="44" fontId="6" fillId="33" borderId="24" xfId="44" applyFont="1" applyFill="1" applyBorder="1" applyAlignment="1">
      <alignment horizontal="right"/>
    </xf>
    <xf numFmtId="44" fontId="6" fillId="33" borderId="25" xfId="44" applyFont="1" applyFill="1" applyBorder="1" applyAlignment="1">
      <alignment horizontal="right"/>
    </xf>
    <xf numFmtId="44" fontId="6" fillId="36" borderId="26" xfId="44" applyFont="1" applyFill="1" applyBorder="1" applyAlignment="1">
      <alignment horizontal="right"/>
    </xf>
    <xf numFmtId="44" fontId="6" fillId="36" borderId="25" xfId="44" applyFont="1" applyFill="1" applyBorder="1" applyAlignment="1">
      <alignment horizontal="right"/>
    </xf>
    <xf numFmtId="44" fontId="0" fillId="0" borderId="0" xfId="44" applyFont="1" applyBorder="1" applyAlignment="1">
      <alignment/>
    </xf>
    <xf numFmtId="0" fontId="6" fillId="34" borderId="63" xfId="58" applyFont="1" applyFill="1" applyBorder="1" applyAlignment="1">
      <alignment horizontal="right"/>
      <protection/>
    </xf>
    <xf numFmtId="0" fontId="50" fillId="0" borderId="0" xfId="57">
      <alignment/>
      <protection/>
    </xf>
    <xf numFmtId="0" fontId="15" fillId="0" borderId="0" xfId="57" applyFont="1">
      <alignment/>
      <protection/>
    </xf>
    <xf numFmtId="0" fontId="15" fillId="0" borderId="0" xfId="57" applyFont="1" applyBorder="1" applyAlignment="1">
      <alignment vertical="top"/>
      <protection/>
    </xf>
    <xf numFmtId="0" fontId="17" fillId="0" borderId="0" xfId="57" applyFont="1">
      <alignment/>
      <protection/>
    </xf>
    <xf numFmtId="0" fontId="16" fillId="0" borderId="0" xfId="57" applyFont="1">
      <alignment/>
      <protection/>
    </xf>
    <xf numFmtId="0" fontId="50" fillId="0" borderId="0" xfId="57" applyAlignment="1">
      <alignment horizontal="left" indent="5"/>
      <protection/>
    </xf>
    <xf numFmtId="0" fontId="50" fillId="0" borderId="0" xfId="57" applyFill="1">
      <alignment/>
      <protection/>
    </xf>
    <xf numFmtId="0" fontId="50" fillId="0" borderId="0" xfId="57" applyFill="1" applyAlignment="1">
      <alignment horizontal="left" indent="1"/>
      <protection/>
    </xf>
    <xf numFmtId="0" fontId="50" fillId="0" borderId="0" xfId="57" applyFill="1" applyAlignment="1">
      <alignment horizontal="left" indent="2"/>
      <protection/>
    </xf>
    <xf numFmtId="0" fontId="50" fillId="0" borderId="0" xfId="57" applyFill="1" applyAlignment="1">
      <alignment horizontal="left"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50" fillId="0" borderId="0" xfId="57" applyFont="1" applyAlignment="1">
      <alignment wrapText="1"/>
      <protection/>
    </xf>
    <xf numFmtId="0" fontId="50" fillId="0" borderId="0" xfId="57" applyFont="1">
      <alignment/>
      <protection/>
    </xf>
    <xf numFmtId="0" fontId="50" fillId="0" borderId="0" xfId="57" applyAlignment="1">
      <alignment wrapText="1"/>
      <protection/>
    </xf>
    <xf numFmtId="0" fontId="65" fillId="0" borderId="0" xfId="57" applyFont="1">
      <alignment/>
      <protection/>
    </xf>
    <xf numFmtId="0" fontId="65" fillId="0" borderId="0" xfId="57" applyFont="1" applyFill="1" applyAlignment="1">
      <alignment horizontal="left"/>
      <protection/>
    </xf>
    <xf numFmtId="0" fontId="28" fillId="0" borderId="0" xfId="57" applyFont="1" applyAlignment="1">
      <alignment horizontal="left" indent="1"/>
      <protection/>
    </xf>
    <xf numFmtId="0" fontId="28" fillId="0" borderId="0" xfId="57" applyFont="1" applyAlignment="1">
      <alignment horizontal="left" indent="2"/>
      <protection/>
    </xf>
    <xf numFmtId="0" fontId="20" fillId="0" borderId="0" xfId="57" applyFont="1">
      <alignment/>
      <protection/>
    </xf>
    <xf numFmtId="190" fontId="50" fillId="0" borderId="0" xfId="57" applyNumberFormat="1">
      <alignment/>
      <protection/>
    </xf>
    <xf numFmtId="0" fontId="50" fillId="0" borderId="0" xfId="57" applyFont="1" applyFill="1" applyAlignment="1">
      <alignment horizontal="left" indent="1"/>
      <protection/>
    </xf>
    <xf numFmtId="0" fontId="50" fillId="0" borderId="0" xfId="57" applyFont="1" applyAlignment="1">
      <alignment horizontal="left" wrapText="1"/>
      <protection/>
    </xf>
    <xf numFmtId="0" fontId="28" fillId="0" borderId="0" xfId="57" applyFont="1">
      <alignment/>
      <protection/>
    </xf>
    <xf numFmtId="0" fontId="50" fillId="0" borderId="0" xfId="57" applyAlignment="1">
      <alignment horizontal="left" indent="2"/>
      <protection/>
    </xf>
    <xf numFmtId="44" fontId="6" fillId="33" borderId="64" xfId="44" applyFont="1" applyFill="1" applyBorder="1" applyAlignment="1">
      <alignment horizontal="right"/>
    </xf>
    <xf numFmtId="44" fontId="6" fillId="35" borderId="38" xfId="44" applyFont="1" applyFill="1" applyBorder="1" applyAlignment="1">
      <alignment horizontal="right"/>
    </xf>
    <xf numFmtId="44" fontId="6" fillId="35" borderId="49" xfId="44" applyFont="1" applyFill="1" applyBorder="1" applyAlignment="1">
      <alignment horizontal="right"/>
    </xf>
    <xf numFmtId="44" fontId="6" fillId="38" borderId="38" xfId="44" applyFont="1" applyFill="1" applyBorder="1" applyAlignment="1">
      <alignment horizontal="right"/>
    </xf>
    <xf numFmtId="44" fontId="6" fillId="38" borderId="49" xfId="44" applyFont="1" applyFill="1" applyBorder="1" applyAlignment="1">
      <alignment horizontal="right"/>
    </xf>
    <xf numFmtId="44" fontId="6" fillId="38" borderId="41" xfId="44" applyFont="1" applyFill="1" applyBorder="1" applyAlignment="1">
      <alignment horizontal="right"/>
    </xf>
    <xf numFmtId="44" fontId="6" fillId="38" borderId="40" xfId="44" applyFont="1" applyFill="1" applyBorder="1" applyAlignment="1">
      <alignment horizontal="right"/>
    </xf>
    <xf numFmtId="0" fontId="5" fillId="0" borderId="65" xfId="58" applyFont="1" applyBorder="1" applyAlignment="1">
      <alignment horizontal="right"/>
      <protection/>
    </xf>
    <xf numFmtId="0" fontId="6" fillId="33" borderId="55" xfId="58" applyFont="1" applyFill="1" applyBorder="1" applyAlignment="1">
      <alignment horizontal="right"/>
      <protection/>
    </xf>
    <xf numFmtId="44" fontId="6" fillId="33" borderId="66" xfId="44" applyFont="1" applyFill="1" applyBorder="1" applyAlignment="1">
      <alignment horizontal="right"/>
    </xf>
    <xf numFmtId="44" fontId="6" fillId="33" borderId="67" xfId="44" applyFont="1" applyFill="1" applyBorder="1" applyAlignment="1">
      <alignment horizontal="right"/>
    </xf>
    <xf numFmtId="44" fontId="6" fillId="33" borderId="68" xfId="44" applyFont="1" applyFill="1" applyBorder="1" applyAlignment="1">
      <alignment horizontal="right"/>
    </xf>
    <xf numFmtId="44" fontId="6" fillId="34" borderId="51" xfId="44" applyFont="1" applyFill="1" applyBorder="1" applyAlignment="1">
      <alignment horizontal="right"/>
    </xf>
    <xf numFmtId="44" fontId="6" fillId="34" borderId="69" xfId="44" applyFont="1" applyFill="1" applyBorder="1" applyAlignment="1">
      <alignment horizontal="right"/>
    </xf>
    <xf numFmtId="44" fontId="6" fillId="35" borderId="38" xfId="44" applyFont="1" applyFill="1" applyBorder="1" applyAlignment="1">
      <alignment horizontal="center"/>
    </xf>
    <xf numFmtId="44" fontId="6" fillId="35" borderId="36" xfId="44" applyFont="1" applyFill="1" applyBorder="1" applyAlignment="1">
      <alignment horizontal="right"/>
    </xf>
    <xf numFmtId="44" fontId="6" fillId="35" borderId="10" xfId="44" applyFont="1" applyFill="1" applyBorder="1" applyAlignment="1">
      <alignment horizontal="right"/>
    </xf>
    <xf numFmtId="44" fontId="6" fillId="35" borderId="36" xfId="44" applyFont="1" applyFill="1" applyBorder="1" applyAlignment="1">
      <alignment horizontal="center"/>
    </xf>
    <xf numFmtId="44" fontId="7" fillId="0" borderId="25" xfId="44" applyFont="1" applyBorder="1" applyAlignment="1">
      <alignment horizontal="right"/>
    </xf>
    <xf numFmtId="44" fontId="6" fillId="33" borderId="70" xfId="44" applyFont="1" applyFill="1" applyBorder="1" applyAlignment="1">
      <alignment horizontal="right"/>
    </xf>
    <xf numFmtId="44" fontId="6" fillId="0" borderId="71" xfId="44" applyFont="1" applyFill="1" applyBorder="1" applyAlignment="1">
      <alignment horizontal="right"/>
    </xf>
    <xf numFmtId="44" fontId="6" fillId="0" borderId="38" xfId="44" applyFont="1" applyBorder="1" applyAlignment="1">
      <alignment horizontal="center"/>
    </xf>
    <xf numFmtId="44" fontId="6" fillId="0" borderId="53" xfId="44" applyFont="1" applyBorder="1" applyAlignment="1">
      <alignment horizontal="center"/>
    </xf>
    <xf numFmtId="9" fontId="6" fillId="0" borderId="38" xfId="58" applyNumberFormat="1" applyFont="1" applyBorder="1" applyAlignment="1">
      <alignment horizontal="center"/>
      <protection/>
    </xf>
    <xf numFmtId="9" fontId="6" fillId="0" borderId="53" xfId="58" applyNumberFormat="1" applyFont="1" applyBorder="1" applyAlignment="1">
      <alignment horizontal="center"/>
      <protection/>
    </xf>
    <xf numFmtId="44" fontId="6" fillId="0" borderId="24" xfId="44" applyFont="1" applyBorder="1" applyAlignment="1">
      <alignment horizontal="center"/>
    </xf>
    <xf numFmtId="0" fontId="4" fillId="0" borderId="24" xfId="58" applyBorder="1">
      <alignment horizontal="right"/>
      <protection/>
    </xf>
    <xf numFmtId="0" fontId="6" fillId="0" borderId="24" xfId="58" applyFont="1" applyFill="1" applyBorder="1">
      <alignment horizontal="right"/>
      <protection/>
    </xf>
    <xf numFmtId="44" fontId="6" fillId="10" borderId="38" xfId="44" applyFont="1" applyFill="1" applyBorder="1" applyAlignment="1">
      <alignment horizontal="center"/>
    </xf>
    <xf numFmtId="44" fontId="6" fillId="10" borderId="53" xfId="44" applyFont="1" applyFill="1" applyBorder="1" applyAlignment="1">
      <alignment horizontal="center"/>
    </xf>
    <xf numFmtId="44" fontId="6" fillId="10" borderId="24" xfId="44" applyFont="1" applyFill="1" applyBorder="1" applyAlignment="1">
      <alignment horizontal="center"/>
    </xf>
    <xf numFmtId="9" fontId="6" fillId="34" borderId="28" xfId="44" applyNumberFormat="1" applyFont="1" applyFill="1" applyBorder="1" applyAlignment="1">
      <alignment horizontal="right"/>
    </xf>
    <xf numFmtId="9" fontId="6" fillId="33" borderId="70" xfId="44" applyNumberFormat="1" applyFont="1" applyFill="1" applyBorder="1" applyAlignment="1">
      <alignment horizontal="right"/>
    </xf>
    <xf numFmtId="9" fontId="6" fillId="33" borderId="19" xfId="44" applyNumberFormat="1" applyFont="1" applyFill="1" applyBorder="1" applyAlignment="1">
      <alignment horizontal="right"/>
    </xf>
    <xf numFmtId="44" fontId="14" fillId="0" borderId="0" xfId="44" applyFont="1" applyFill="1" applyBorder="1" applyAlignment="1">
      <alignment horizontal="right"/>
    </xf>
    <xf numFmtId="13" fontId="14" fillId="0" borderId="0" xfId="58" applyNumberFormat="1" applyFont="1" applyFill="1" applyBorder="1" applyAlignment="1" quotePrefix="1">
      <alignment horizontal="left"/>
      <protection/>
    </xf>
    <xf numFmtId="44" fontId="13" fillId="0" borderId="0" xfId="44" applyFont="1" applyFill="1" applyBorder="1" applyAlignment="1">
      <alignment horizontal="right"/>
    </xf>
    <xf numFmtId="37" fontId="13" fillId="0" borderId="0" xfId="58" applyNumberFormat="1" applyFont="1" applyFill="1" applyBorder="1">
      <alignment horizontal="right"/>
      <protection/>
    </xf>
    <xf numFmtId="9" fontId="13" fillId="0" borderId="0" xfId="58" applyNumberFormat="1" applyFont="1" applyFill="1" applyBorder="1">
      <alignment horizontal="right"/>
      <protection/>
    </xf>
    <xf numFmtId="0" fontId="13" fillId="0" borderId="0" xfId="58" applyFont="1" applyFill="1" applyBorder="1">
      <alignment horizontal="right"/>
      <protection/>
    </xf>
    <xf numFmtId="44" fontId="14" fillId="0" borderId="0" xfId="44" applyFont="1" applyFill="1" applyBorder="1" applyAlignment="1">
      <alignment horizontal="center"/>
    </xf>
    <xf numFmtId="9" fontId="14" fillId="0" borderId="0" xfId="58" applyNumberFormat="1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left"/>
      <protection/>
    </xf>
    <xf numFmtId="0" fontId="13" fillId="0" borderId="0" xfId="58" applyFont="1" applyFill="1" applyBorder="1" applyAlignment="1">
      <alignment horizontal="right"/>
      <protection/>
    </xf>
    <xf numFmtId="39" fontId="14" fillId="0" borderId="0" xfId="58" applyNumberFormat="1" applyFont="1" applyFill="1" applyBorder="1">
      <alignment horizontal="right"/>
      <protection/>
    </xf>
    <xf numFmtId="0" fontId="14" fillId="0" borderId="0" xfId="58" applyFont="1" applyFill="1" applyBorder="1" applyAlignment="1">
      <alignment horizontal="right"/>
      <protection/>
    </xf>
    <xf numFmtId="0" fontId="4" fillId="0" borderId="0" xfId="58" applyFont="1" applyFill="1" applyBorder="1">
      <alignment horizontal="right"/>
      <protection/>
    </xf>
    <xf numFmtId="37" fontId="7" fillId="0" borderId="0" xfId="58" applyNumberFormat="1" applyFont="1" applyFill="1" applyBorder="1">
      <alignment horizontal="right"/>
      <protection/>
    </xf>
    <xf numFmtId="9" fontId="7" fillId="0" borderId="0" xfId="58" applyNumberFormat="1" applyFont="1" applyFill="1" applyBorder="1">
      <alignment horizontal="right"/>
      <protection/>
    </xf>
    <xf numFmtId="44" fontId="6" fillId="35" borderId="41" xfId="44" applyFont="1" applyFill="1" applyBorder="1" applyAlignment="1">
      <alignment horizontal="right"/>
    </xf>
    <xf numFmtId="0" fontId="4" fillId="0" borderId="0" xfId="58" applyBorder="1">
      <alignment horizontal="right"/>
      <protection/>
    </xf>
    <xf numFmtId="44" fontId="7" fillId="0" borderId="72" xfId="44" applyFont="1" applyBorder="1" applyAlignment="1">
      <alignment horizontal="right"/>
    </xf>
    <xf numFmtId="44" fontId="6" fillId="4" borderId="41" xfId="44" applyFont="1" applyFill="1" applyBorder="1" applyAlignment="1">
      <alignment horizontal="right"/>
    </xf>
    <xf numFmtId="39" fontId="13" fillId="0" borderId="0" xfId="58" applyNumberFormat="1" applyFont="1" applyFill="1" applyBorder="1" applyAlignment="1">
      <alignment horizontal="left"/>
      <protection/>
    </xf>
    <xf numFmtId="9" fontId="13" fillId="0" borderId="0" xfId="58" applyNumberFormat="1" applyFont="1" applyFill="1" applyBorder="1" applyAlignment="1">
      <alignment horizontal="center"/>
      <protection/>
    </xf>
    <xf numFmtId="39" fontId="14" fillId="0" borderId="0" xfId="58" applyNumberFormat="1" applyFont="1" applyFill="1" applyBorder="1" applyAlignment="1">
      <alignment horizontal="left"/>
      <protection/>
    </xf>
    <xf numFmtId="0" fontId="13" fillId="0" borderId="0" xfId="58" applyFont="1" applyFill="1" applyBorder="1" applyAlignment="1">
      <alignment horizontal="right" wrapText="1"/>
      <protection/>
    </xf>
    <xf numFmtId="0" fontId="4" fillId="34" borderId="0" xfId="58" applyFont="1" applyFill="1" applyAlignment="1">
      <alignment horizontal="right"/>
      <protection/>
    </xf>
    <xf numFmtId="44" fontId="7" fillId="34" borderId="31" xfId="44" applyFont="1" applyFill="1" applyBorder="1" applyAlignment="1">
      <alignment horizontal="right"/>
    </xf>
    <xf numFmtId="44" fontId="7" fillId="34" borderId="73" xfId="44" applyFont="1" applyFill="1" applyBorder="1" applyAlignment="1">
      <alignment horizontal="right"/>
    </xf>
    <xf numFmtId="44" fontId="7" fillId="34" borderId="24" xfId="44" applyFont="1" applyFill="1" applyBorder="1" applyAlignment="1">
      <alignment horizontal="right"/>
    </xf>
    <xf numFmtId="44" fontId="7" fillId="34" borderId="27" xfId="44" applyFont="1" applyFill="1" applyBorder="1" applyAlignment="1">
      <alignment horizontal="right"/>
    </xf>
    <xf numFmtId="44" fontId="7" fillId="34" borderId="30" xfId="44" applyFont="1" applyFill="1" applyBorder="1" applyAlignment="1">
      <alignment horizontal="right"/>
    </xf>
    <xf numFmtId="44" fontId="7" fillId="34" borderId="32" xfId="44" applyFont="1" applyFill="1" applyBorder="1" applyAlignment="1">
      <alignment horizontal="right"/>
    </xf>
    <xf numFmtId="9" fontId="6" fillId="34" borderId="11" xfId="58" applyNumberFormat="1" applyFont="1" applyFill="1" applyBorder="1">
      <alignment horizontal="right"/>
      <protection/>
    </xf>
    <xf numFmtId="9" fontId="6" fillId="0" borderId="74" xfId="58" applyNumberFormat="1" applyFont="1" applyFill="1" applyBorder="1">
      <alignment horizontal="right"/>
      <protection/>
    </xf>
    <xf numFmtId="9" fontId="6" fillId="34" borderId="74" xfId="58" applyNumberFormat="1" applyFont="1" applyFill="1" applyBorder="1">
      <alignment horizontal="right"/>
      <protection/>
    </xf>
    <xf numFmtId="9" fontId="6" fillId="33" borderId="74" xfId="58" applyNumberFormat="1" applyFont="1" applyFill="1" applyBorder="1">
      <alignment horizontal="right"/>
      <protection/>
    </xf>
    <xf numFmtId="44" fontId="6" fillId="34" borderId="10" xfId="44" applyFont="1" applyFill="1" applyBorder="1" applyAlignment="1">
      <alignment horizontal="right"/>
    </xf>
    <xf numFmtId="44" fontId="7" fillId="33" borderId="49" xfId="44" applyFont="1" applyFill="1" applyBorder="1" applyAlignment="1">
      <alignment horizontal="right"/>
    </xf>
    <xf numFmtId="44" fontId="1" fillId="0" borderId="0" xfId="44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57" applyFont="1" applyFill="1" applyAlignment="1">
      <alignment horizontal="center" wrapText="1"/>
      <protection/>
    </xf>
    <xf numFmtId="190" fontId="0" fillId="0" borderId="0" xfId="44" applyNumberFormat="1" applyFont="1" applyAlignment="1">
      <alignment/>
    </xf>
    <xf numFmtId="190" fontId="67" fillId="0" borderId="0" xfId="57" applyNumberFormat="1" applyFont="1">
      <alignment/>
      <protection/>
    </xf>
    <xf numFmtId="190" fontId="68" fillId="0" borderId="0" xfId="57" applyNumberFormat="1" applyFont="1">
      <alignment/>
      <protection/>
    </xf>
    <xf numFmtId="190" fontId="67" fillId="0" borderId="75" xfId="57" applyNumberFormat="1" applyFont="1" applyBorder="1">
      <alignment/>
      <protection/>
    </xf>
    <xf numFmtId="44" fontId="67" fillId="0" borderId="0" xfId="44" applyFont="1" applyAlignment="1">
      <alignment/>
    </xf>
    <xf numFmtId="44" fontId="0" fillId="0" borderId="75" xfId="44" applyFont="1" applyBorder="1" applyAlignment="1">
      <alignment/>
    </xf>
    <xf numFmtId="190" fontId="0" fillId="0" borderId="75" xfId="44" applyNumberFormat="1" applyFont="1" applyBorder="1" applyAlignment="1">
      <alignment/>
    </xf>
    <xf numFmtId="9" fontId="0" fillId="0" borderId="75" xfId="0" applyNumberFormat="1" applyBorder="1" applyAlignment="1">
      <alignment/>
    </xf>
    <xf numFmtId="44" fontId="0" fillId="0" borderId="75" xfId="44" applyFont="1" applyBorder="1" applyAlignment="1">
      <alignment/>
    </xf>
    <xf numFmtId="9" fontId="0" fillId="0" borderId="75" xfId="0" applyNumberFormat="1" applyFont="1" applyBorder="1" applyAlignment="1">
      <alignment/>
    </xf>
    <xf numFmtId="44" fontId="6" fillId="10" borderId="10" xfId="44" applyFont="1" applyFill="1" applyBorder="1" applyAlignment="1">
      <alignment horizontal="right"/>
    </xf>
    <xf numFmtId="44" fontId="6" fillId="10" borderId="50" xfId="44" applyFont="1" applyFill="1" applyBorder="1" applyAlignment="1">
      <alignment horizontal="right"/>
    </xf>
    <xf numFmtId="44" fontId="6" fillId="10" borderId="49" xfId="44" applyFont="1" applyFill="1" applyBorder="1" applyAlignment="1">
      <alignment horizontal="right"/>
    </xf>
    <xf numFmtId="44" fontId="6" fillId="10" borderId="40" xfId="44" applyFont="1" applyFill="1" applyBorder="1" applyAlignment="1">
      <alignment horizontal="right"/>
    </xf>
    <xf numFmtId="44" fontId="7" fillId="0" borderId="76" xfId="44" applyFont="1" applyBorder="1" applyAlignment="1">
      <alignment horizontal="right"/>
    </xf>
    <xf numFmtId="44" fontId="6" fillId="33" borderId="65" xfId="44" applyFont="1" applyFill="1" applyBorder="1" applyAlignment="1">
      <alignment horizontal="right"/>
    </xf>
    <xf numFmtId="44" fontId="6" fillId="33" borderId="77" xfId="44" applyFont="1" applyFill="1" applyBorder="1" applyAlignment="1">
      <alignment horizontal="right"/>
    </xf>
    <xf numFmtId="44" fontId="6" fillId="33" borderId="62" xfId="44" applyFont="1" applyFill="1" applyBorder="1" applyAlignment="1">
      <alignment horizontal="right"/>
    </xf>
    <xf numFmtId="44" fontId="6" fillId="33" borderId="63" xfId="44" applyFont="1" applyFill="1" applyBorder="1" applyAlignment="1">
      <alignment horizontal="right"/>
    </xf>
    <xf numFmtId="44" fontId="6" fillId="34" borderId="43" xfId="44" applyFont="1" applyFill="1" applyBorder="1" applyAlignment="1">
      <alignment horizontal="right"/>
    </xf>
    <xf numFmtId="44" fontId="6" fillId="34" borderId="55" xfId="44" applyFont="1" applyFill="1" applyBorder="1" applyAlignment="1">
      <alignment horizontal="right"/>
    </xf>
    <xf numFmtId="9" fontId="7" fillId="0" borderId="78" xfId="58" applyNumberFormat="1" applyFont="1" applyFill="1" applyBorder="1">
      <alignment horizontal="right"/>
      <protection/>
    </xf>
    <xf numFmtId="9" fontId="7" fillId="0" borderId="66" xfId="58" applyNumberFormat="1" applyFont="1" applyFill="1" applyBorder="1">
      <alignment horizontal="right"/>
      <protection/>
    </xf>
    <xf numFmtId="9" fontId="7" fillId="34" borderId="66" xfId="58" applyNumberFormat="1" applyFont="1" applyFill="1" applyBorder="1">
      <alignment horizontal="right"/>
      <protection/>
    </xf>
    <xf numFmtId="9" fontId="7" fillId="0" borderId="79" xfId="58" applyNumberFormat="1" applyFont="1" applyFill="1" applyBorder="1">
      <alignment horizontal="right"/>
      <protection/>
    </xf>
    <xf numFmtId="9" fontId="7" fillId="33" borderId="67" xfId="58" applyNumberFormat="1" applyFont="1" applyFill="1" applyBorder="1">
      <alignment horizontal="right"/>
      <protection/>
    </xf>
    <xf numFmtId="9" fontId="7" fillId="0" borderId="26" xfId="58" applyNumberFormat="1" applyFont="1" applyFill="1" applyBorder="1">
      <alignment horizontal="right"/>
      <protection/>
    </xf>
    <xf numFmtId="9" fontId="7" fillId="33" borderId="64" xfId="58" applyNumberFormat="1" applyFont="1" applyFill="1" applyBorder="1">
      <alignment horizontal="right"/>
      <protection/>
    </xf>
    <xf numFmtId="44" fontId="67" fillId="0" borderId="75" xfId="44" applyFont="1" applyBorder="1" applyAlignment="1">
      <alignment/>
    </xf>
    <xf numFmtId="9" fontId="0" fillId="0" borderId="13" xfId="0" applyNumberFormat="1" applyFont="1" applyBorder="1" applyAlignment="1">
      <alignment/>
    </xf>
    <xf numFmtId="44" fontId="6" fillId="10" borderId="36" xfId="44" applyFont="1" applyFill="1" applyBorder="1" applyAlignment="1">
      <alignment horizontal="right"/>
    </xf>
    <xf numFmtId="44" fontId="6" fillId="10" borderId="52" xfId="44" applyFont="1" applyFill="1" applyBorder="1" applyAlignment="1">
      <alignment horizontal="right"/>
    </xf>
    <xf numFmtId="44" fontId="6" fillId="10" borderId="80" xfId="44" applyFont="1" applyFill="1" applyBorder="1" applyAlignment="1">
      <alignment horizontal="right"/>
    </xf>
    <xf numFmtId="44" fontId="6" fillId="10" borderId="41" xfId="44" applyFont="1" applyFill="1" applyBorder="1" applyAlignment="1">
      <alignment horizontal="right"/>
    </xf>
    <xf numFmtId="44" fontId="0" fillId="0" borderId="42" xfId="44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0" fontId="20" fillId="0" borderId="0" xfId="57" applyFont="1" applyAlignment="1">
      <alignment horizontal="right" indent="2"/>
      <protection/>
    </xf>
    <xf numFmtId="190" fontId="67" fillId="0" borderId="0" xfId="57" applyNumberFormat="1" applyFont="1" applyBorder="1">
      <alignment/>
      <protection/>
    </xf>
    <xf numFmtId="190" fontId="67" fillId="0" borderId="42" xfId="57" applyNumberFormat="1" applyFont="1" applyBorder="1">
      <alignment/>
      <protection/>
    </xf>
    <xf numFmtId="0" fontId="65" fillId="0" borderId="0" xfId="57" applyFont="1" applyFill="1" applyAlignment="1">
      <alignment horizontal="right" indent="2"/>
      <protection/>
    </xf>
    <xf numFmtId="0" fontId="20" fillId="0" borderId="0" xfId="57" applyFont="1" applyAlignment="1">
      <alignment horizontal="left"/>
      <protection/>
    </xf>
    <xf numFmtId="0" fontId="65" fillId="0" borderId="0" xfId="57" applyFont="1" applyAlignment="1">
      <alignment horizontal="right" wrapText="1"/>
      <protection/>
    </xf>
    <xf numFmtId="0" fontId="65" fillId="0" borderId="0" xfId="57" applyFont="1" applyAlignment="1">
      <alignment horizontal="left" indent="1"/>
      <protection/>
    </xf>
    <xf numFmtId="0" fontId="20" fillId="0" borderId="0" xfId="57" applyFont="1" applyAlignment="1">
      <alignment horizontal="left" indent="1"/>
      <protection/>
    </xf>
    <xf numFmtId="0" fontId="69" fillId="0" borderId="0" xfId="57" applyFont="1" applyAlignment="1">
      <alignment horizontal="right"/>
      <protection/>
    </xf>
    <xf numFmtId="190" fontId="70" fillId="0" borderId="0" xfId="57" applyNumberFormat="1" applyFont="1">
      <alignment/>
      <protection/>
    </xf>
    <xf numFmtId="44" fontId="25" fillId="0" borderId="0" xfId="44" applyFont="1" applyAlignment="1">
      <alignment horizontal="center"/>
    </xf>
    <xf numFmtId="9" fontId="25" fillId="0" borderId="0" xfId="0" applyNumberFormat="1" applyFont="1" applyAlignment="1">
      <alignment/>
    </xf>
    <xf numFmtId="44" fontId="21" fillId="0" borderId="0" xfId="44" applyFont="1" applyAlignment="1">
      <alignment/>
    </xf>
    <xf numFmtId="0" fontId="46" fillId="0" borderId="0" xfId="57" applyFont="1" applyAlignment="1">
      <alignment horizontal="right"/>
      <protection/>
    </xf>
    <xf numFmtId="44" fontId="12" fillId="0" borderId="0" xfId="44" applyFont="1" applyAlignment="1">
      <alignment/>
    </xf>
    <xf numFmtId="0" fontId="71" fillId="0" borderId="0" xfId="57" applyFont="1" applyAlignment="1">
      <alignment horizontal="right"/>
      <protection/>
    </xf>
    <xf numFmtId="190" fontId="72" fillId="0" borderId="42" xfId="57" applyNumberFormat="1" applyFont="1" applyBorder="1">
      <alignment/>
      <protection/>
    </xf>
    <xf numFmtId="9" fontId="21" fillId="0" borderId="42" xfId="0" applyNumberFormat="1" applyFont="1" applyBorder="1" applyAlignment="1">
      <alignment/>
    </xf>
    <xf numFmtId="0" fontId="71" fillId="0" borderId="0" xfId="57" applyFont="1" applyFill="1" applyAlignment="1">
      <alignment horizontal="right"/>
      <protection/>
    </xf>
    <xf numFmtId="190" fontId="73" fillId="0" borderId="42" xfId="57" applyNumberFormat="1" applyFont="1" applyBorder="1">
      <alignment/>
      <protection/>
    </xf>
    <xf numFmtId="44" fontId="21" fillId="0" borderId="42" xfId="44" applyFont="1" applyBorder="1" applyAlignment="1">
      <alignment/>
    </xf>
    <xf numFmtId="0" fontId="27" fillId="0" borderId="0" xfId="57" applyFont="1" applyAlignment="1">
      <alignment horizontal="right" indent="2"/>
      <protection/>
    </xf>
    <xf numFmtId="190" fontId="73" fillId="0" borderId="0" xfId="57" applyNumberFormat="1" applyFont="1" applyBorder="1">
      <alignment/>
      <protection/>
    </xf>
    <xf numFmtId="44" fontId="21" fillId="0" borderId="0" xfId="44" applyFont="1" applyBorder="1" applyAlignment="1">
      <alignment/>
    </xf>
    <xf numFmtId="9" fontId="21" fillId="0" borderId="0" xfId="0" applyNumberFormat="1" applyFont="1" applyBorder="1" applyAlignment="1">
      <alignment/>
    </xf>
    <xf numFmtId="0" fontId="27" fillId="0" borderId="0" xfId="57" applyFont="1" applyAlignment="1">
      <alignment horizontal="left"/>
      <protection/>
    </xf>
    <xf numFmtId="0" fontId="27" fillId="0" borderId="0" xfId="57" applyFont="1">
      <alignment/>
      <protection/>
    </xf>
    <xf numFmtId="0" fontId="26" fillId="0" borderId="0" xfId="57" applyFont="1">
      <alignment/>
      <protection/>
    </xf>
    <xf numFmtId="190" fontId="74" fillId="0" borderId="0" xfId="57" applyNumberFormat="1" applyFont="1">
      <alignment/>
      <protection/>
    </xf>
    <xf numFmtId="0" fontId="27" fillId="0" borderId="0" xfId="57" applyFont="1" applyAlignment="1">
      <alignment horizontal="left" indent="1"/>
      <protection/>
    </xf>
    <xf numFmtId="190" fontId="73" fillId="0" borderId="0" xfId="57" applyNumberFormat="1" applyFont="1">
      <alignment/>
      <protection/>
    </xf>
    <xf numFmtId="190" fontId="21" fillId="0" borderId="0" xfId="44" applyNumberFormat="1" applyFont="1" applyAlignment="1">
      <alignment/>
    </xf>
    <xf numFmtId="9" fontId="21" fillId="0" borderId="0" xfId="0" applyNumberFormat="1" applyFont="1" applyAlignment="1">
      <alignment/>
    </xf>
    <xf numFmtId="0" fontId="71" fillId="0" borderId="0" xfId="57" applyFont="1">
      <alignment/>
      <protection/>
    </xf>
    <xf numFmtId="0" fontId="71" fillId="0" borderId="0" xfId="57" applyFont="1" applyAlignment="1">
      <alignment horizontal="left" indent="1"/>
      <protection/>
    </xf>
    <xf numFmtId="0" fontId="74" fillId="0" borderId="0" xfId="57" applyFont="1" applyAlignment="1">
      <alignment horizontal="left" indent="2"/>
      <protection/>
    </xf>
    <xf numFmtId="0" fontId="75" fillId="0" borderId="0" xfId="57" applyFont="1" applyFill="1" applyAlignment="1">
      <alignment horizontal="left" indent="2"/>
      <protection/>
    </xf>
    <xf numFmtId="190" fontId="70" fillId="0" borderId="42" xfId="57" applyNumberFormat="1" applyFont="1" applyBorder="1">
      <alignment/>
      <protection/>
    </xf>
    <xf numFmtId="190" fontId="21" fillId="0" borderId="0" xfId="44" applyNumberFormat="1" applyFont="1" applyBorder="1" applyAlignment="1">
      <alignment/>
    </xf>
    <xf numFmtId="44" fontId="25" fillId="0" borderId="42" xfId="44" applyFont="1" applyBorder="1" applyAlignment="1">
      <alignment horizontal="center"/>
    </xf>
    <xf numFmtId="9" fontId="25" fillId="0" borderId="42" xfId="0" applyNumberFormat="1" applyFont="1" applyBorder="1" applyAlignment="1">
      <alignment/>
    </xf>
    <xf numFmtId="0" fontId="27" fillId="0" borderId="0" xfId="57" applyFont="1">
      <alignment/>
      <protection/>
    </xf>
    <xf numFmtId="0" fontId="27" fillId="0" borderId="0" xfId="57" applyFont="1" applyAlignment="1">
      <alignment horizontal="left"/>
      <protection/>
    </xf>
    <xf numFmtId="0" fontId="71" fillId="0" borderId="0" xfId="57" applyFont="1" applyFill="1" applyAlignment="1">
      <alignment horizontal="left"/>
      <protection/>
    </xf>
    <xf numFmtId="0" fontId="65" fillId="0" borderId="0" xfId="57" applyFont="1" applyFill="1" applyAlignment="1">
      <alignment horizontal="left" indent="2"/>
      <protection/>
    </xf>
    <xf numFmtId="0" fontId="20" fillId="0" borderId="0" xfId="57" applyFont="1" applyAlignment="1">
      <alignment horizontal="left" indent="2"/>
      <protection/>
    </xf>
    <xf numFmtId="0" fontId="20" fillId="0" borderId="0" xfId="57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AFSE LINN - 3377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83" zoomScaleNormal="83" zoomScalePageLayoutView="0" workbookViewId="0" topLeftCell="A40">
      <selection activeCell="A3" sqref="A3"/>
    </sheetView>
  </sheetViews>
  <sheetFormatPr defaultColWidth="9.140625" defaultRowHeight="12.75"/>
  <cols>
    <col min="1" max="1" width="62.00390625" style="0" customWidth="1"/>
    <col min="2" max="2" width="18.00390625" style="59" bestFit="1" customWidth="1"/>
    <col min="3" max="3" width="14.421875" style="57" bestFit="1" customWidth="1"/>
    <col min="4" max="4" width="16.00390625" style="57" bestFit="1" customWidth="1"/>
    <col min="5" max="5" width="19.7109375" style="57" bestFit="1" customWidth="1"/>
    <col min="6" max="6" width="9.140625" style="0" bestFit="1" customWidth="1"/>
    <col min="9" max="9" width="9.7109375" style="0" bestFit="1" customWidth="1"/>
  </cols>
  <sheetData>
    <row r="1" spans="1:2" ht="23.25">
      <c r="A1" s="210" t="s">
        <v>102</v>
      </c>
      <c r="B1" s="209"/>
    </row>
    <row r="2" spans="1:2" ht="23.25">
      <c r="A2" s="211" t="s">
        <v>209</v>
      </c>
      <c r="B2" s="209"/>
    </row>
    <row r="3" spans="1:2" ht="23.25">
      <c r="A3" s="211" t="s">
        <v>212</v>
      </c>
      <c r="B3" s="209"/>
    </row>
    <row r="4" ht="21" customHeight="1">
      <c r="A4" s="306"/>
    </row>
    <row r="5" ht="21" customHeight="1">
      <c r="A5" s="306"/>
    </row>
    <row r="6" ht="21" customHeight="1">
      <c r="A6" s="306"/>
    </row>
    <row r="7" ht="21" customHeight="1">
      <c r="A7" s="306"/>
    </row>
    <row r="8" spans="1:6" ht="26.25">
      <c r="A8" s="212"/>
      <c r="B8" s="307" t="s">
        <v>10</v>
      </c>
      <c r="C8" s="304" t="s">
        <v>187</v>
      </c>
      <c r="D8" s="58" t="s">
        <v>1</v>
      </c>
      <c r="E8" s="58" t="s">
        <v>188</v>
      </c>
      <c r="F8" s="56" t="s">
        <v>189</v>
      </c>
    </row>
    <row r="9" spans="1:6" ht="18">
      <c r="A9" s="212" t="s">
        <v>103</v>
      </c>
      <c r="B9" s="229"/>
      <c r="C9" s="58"/>
      <c r="D9" s="58"/>
      <c r="E9" s="58"/>
      <c r="F9" s="56"/>
    </row>
    <row r="10" spans="1:2" ht="9.75" customHeight="1">
      <c r="A10" s="209"/>
      <c r="B10" s="229"/>
    </row>
    <row r="11" spans="1:6" ht="15.75">
      <c r="A11" s="372" t="s">
        <v>30</v>
      </c>
      <c r="B11" s="373"/>
      <c r="C11" s="357"/>
      <c r="D11" s="357"/>
      <c r="E11" s="357"/>
      <c r="F11" s="305"/>
    </row>
    <row r="12" spans="1:6" ht="15.75">
      <c r="A12" s="371" t="s">
        <v>32</v>
      </c>
      <c r="B12" s="373"/>
      <c r="C12" s="357"/>
      <c r="D12" s="357"/>
      <c r="E12" s="357"/>
      <c r="F12" s="305"/>
    </row>
    <row r="13" spans="1:6" ht="15.75">
      <c r="A13" s="374" t="s">
        <v>104</v>
      </c>
      <c r="B13" s="375">
        <v>17780.71</v>
      </c>
      <c r="C13" s="357">
        <v>0</v>
      </c>
      <c r="D13" s="357">
        <v>17780.71</v>
      </c>
      <c r="E13" s="376">
        <f>B13-D13</f>
        <v>0</v>
      </c>
      <c r="F13" s="377">
        <f>D13/B13</f>
        <v>1</v>
      </c>
    </row>
    <row r="14" spans="1:9" ht="15.75">
      <c r="A14" s="370" t="s">
        <v>105</v>
      </c>
      <c r="B14" s="375"/>
      <c r="C14" s="357"/>
      <c r="D14" s="357"/>
      <c r="E14" s="357"/>
      <c r="F14" s="377" t="s">
        <v>7</v>
      </c>
      <c r="I14" s="61"/>
    </row>
    <row r="15" spans="1:9" ht="15.75">
      <c r="A15" s="374" t="s">
        <v>106</v>
      </c>
      <c r="B15" s="375">
        <v>500000</v>
      </c>
      <c r="C15" s="357">
        <v>0</v>
      </c>
      <c r="D15" s="357">
        <v>0</v>
      </c>
      <c r="E15" s="376">
        <f>B15-D15</f>
        <v>500000</v>
      </c>
      <c r="F15" s="377">
        <f aca="true" t="shared" si="0" ref="F15:F27">D15/B15</f>
        <v>0</v>
      </c>
      <c r="I15" s="61"/>
    </row>
    <row r="16" spans="1:9" ht="15.75">
      <c r="A16" s="378" t="s">
        <v>31</v>
      </c>
      <c r="B16" s="375"/>
      <c r="C16" s="357"/>
      <c r="D16" s="357"/>
      <c r="E16" s="376" t="s">
        <v>7</v>
      </c>
      <c r="F16" s="377" t="s">
        <v>7</v>
      </c>
      <c r="I16" s="61"/>
    </row>
    <row r="17" spans="1:9" ht="15.75">
      <c r="A17" s="379" t="s">
        <v>54</v>
      </c>
      <c r="B17" s="375"/>
      <c r="C17" s="357"/>
      <c r="D17" s="357"/>
      <c r="E17" s="376" t="s">
        <v>7</v>
      </c>
      <c r="F17" s="377" t="s">
        <v>7</v>
      </c>
      <c r="I17" s="61"/>
    </row>
    <row r="18" spans="1:9" ht="15.75">
      <c r="A18" s="380" t="s">
        <v>107</v>
      </c>
      <c r="B18" s="375">
        <v>636258.84</v>
      </c>
      <c r="C18" s="357">
        <v>0</v>
      </c>
      <c r="D18" s="357">
        <v>0</v>
      </c>
      <c r="E18" s="376">
        <f aca="true" t="shared" si="1" ref="E18:E26">B18-D18</f>
        <v>636258.84</v>
      </c>
      <c r="F18" s="377">
        <f t="shared" si="0"/>
        <v>0</v>
      </c>
      <c r="I18" s="61"/>
    </row>
    <row r="19" spans="1:9" ht="15.75">
      <c r="A19" s="379" t="s">
        <v>55</v>
      </c>
      <c r="B19" s="375"/>
      <c r="C19" s="357"/>
      <c r="D19" s="357"/>
      <c r="E19" s="376" t="s">
        <v>7</v>
      </c>
      <c r="F19" s="377" t="s">
        <v>7</v>
      </c>
      <c r="I19" s="61"/>
    </row>
    <row r="20" spans="1:9" ht="15.75">
      <c r="A20" s="380" t="s">
        <v>108</v>
      </c>
      <c r="B20" s="375">
        <v>10000</v>
      </c>
      <c r="C20" s="357">
        <v>0</v>
      </c>
      <c r="D20" s="357">
        <v>0</v>
      </c>
      <c r="E20" s="376">
        <f t="shared" si="1"/>
        <v>10000</v>
      </c>
      <c r="F20" s="377">
        <f t="shared" si="0"/>
        <v>0</v>
      </c>
      <c r="I20" s="55"/>
    </row>
    <row r="21" spans="1:6" ht="15.75">
      <c r="A21" s="380" t="s">
        <v>109</v>
      </c>
      <c r="B21" s="375">
        <v>158994.92</v>
      </c>
      <c r="C21" s="357">
        <v>0</v>
      </c>
      <c r="D21" s="357">
        <v>0</v>
      </c>
      <c r="E21" s="376">
        <f t="shared" si="1"/>
        <v>158994.92</v>
      </c>
      <c r="F21" s="377">
        <f t="shared" si="0"/>
        <v>0</v>
      </c>
    </row>
    <row r="22" spans="1:6" ht="15.75">
      <c r="A22" s="380" t="s">
        <v>110</v>
      </c>
      <c r="B22" s="375">
        <v>77280.41</v>
      </c>
      <c r="C22" s="357">
        <v>0</v>
      </c>
      <c r="D22" s="357">
        <v>0</v>
      </c>
      <c r="E22" s="376">
        <f t="shared" si="1"/>
        <v>77280.41</v>
      </c>
      <c r="F22" s="377">
        <f t="shared" si="0"/>
        <v>0</v>
      </c>
    </row>
    <row r="23" spans="1:6" ht="15.75">
      <c r="A23" s="380" t="s">
        <v>111</v>
      </c>
      <c r="B23" s="375">
        <v>148345.18</v>
      </c>
      <c r="C23" s="368">
        <v>0</v>
      </c>
      <c r="D23" s="368">
        <v>0</v>
      </c>
      <c r="E23" s="376">
        <f t="shared" si="1"/>
        <v>148345.18</v>
      </c>
      <c r="F23" s="377">
        <f t="shared" si="0"/>
        <v>0</v>
      </c>
    </row>
    <row r="24" spans="1:6" ht="15.75">
      <c r="A24" s="380" t="s">
        <v>112</v>
      </c>
      <c r="B24" s="375">
        <v>97691.11</v>
      </c>
      <c r="C24" s="357">
        <v>0</v>
      </c>
      <c r="D24" s="357">
        <v>0</v>
      </c>
      <c r="E24" s="376">
        <f t="shared" si="1"/>
        <v>97691.11</v>
      </c>
      <c r="F24" s="377">
        <f t="shared" si="0"/>
        <v>0</v>
      </c>
    </row>
    <row r="25" spans="1:6" ht="15.75">
      <c r="A25" s="380" t="s">
        <v>113</v>
      </c>
      <c r="B25" s="375">
        <v>93295.75</v>
      </c>
      <c r="C25" s="357">
        <v>0</v>
      </c>
      <c r="D25" s="357">
        <v>0</v>
      </c>
      <c r="E25" s="376">
        <f t="shared" si="1"/>
        <v>93295.75</v>
      </c>
      <c r="F25" s="377">
        <f t="shared" si="0"/>
        <v>0</v>
      </c>
    </row>
    <row r="26" spans="1:6" ht="15.75">
      <c r="A26" s="380" t="s">
        <v>114</v>
      </c>
      <c r="B26" s="367">
        <v>545876.76</v>
      </c>
      <c r="C26" s="368">
        <v>0</v>
      </c>
      <c r="D26" s="368">
        <v>0</v>
      </c>
      <c r="E26" s="383">
        <f t="shared" si="1"/>
        <v>545876.76</v>
      </c>
      <c r="F26" s="369">
        <f t="shared" si="0"/>
        <v>0</v>
      </c>
    </row>
    <row r="27" spans="1:6" s="54" customFormat="1" ht="19.5" thickBot="1">
      <c r="A27" s="353" t="s">
        <v>193</v>
      </c>
      <c r="B27" s="382">
        <v>2285523.6799999997</v>
      </c>
      <c r="C27" s="384">
        <f>SUM(C13:C26)</f>
        <v>0</v>
      </c>
      <c r="D27" s="384">
        <f>SUM(D13:D26)</f>
        <v>17780.71</v>
      </c>
      <c r="E27" s="384">
        <f>SUM(E13:E26)</f>
        <v>2267742.9699999997</v>
      </c>
      <c r="F27" s="385">
        <f t="shared" si="0"/>
        <v>0.007779709374964779</v>
      </c>
    </row>
    <row r="28" spans="1:6" s="54" customFormat="1" ht="19.5" thickTop="1">
      <c r="A28" s="353"/>
      <c r="B28" s="354"/>
      <c r="C28" s="355"/>
      <c r="D28" s="355"/>
      <c r="E28" s="355"/>
      <c r="F28" s="356"/>
    </row>
    <row r="29" spans="1:6" s="54" customFormat="1" ht="18.75">
      <c r="A29" s="353"/>
      <c r="B29" s="354"/>
      <c r="C29" s="355"/>
      <c r="D29" s="355"/>
      <c r="E29" s="355"/>
      <c r="F29" s="356"/>
    </row>
    <row r="30" spans="1:6" s="54" customFormat="1" ht="18.75">
      <c r="A30" s="353"/>
      <c r="B30" s="354"/>
      <c r="C30" s="355"/>
      <c r="D30" s="355"/>
      <c r="E30" s="355"/>
      <c r="F30" s="356"/>
    </row>
    <row r="31" spans="1:5" ht="15">
      <c r="A31" s="214"/>
      <c r="B31" s="229"/>
      <c r="C31" s="58"/>
      <c r="D31" s="58"/>
      <c r="E31" s="58"/>
    </row>
    <row r="32" spans="1:6" ht="26.25">
      <c r="A32" s="372" t="s">
        <v>33</v>
      </c>
      <c r="B32" s="307" t="s">
        <v>10</v>
      </c>
      <c r="C32" s="304" t="s">
        <v>187</v>
      </c>
      <c r="D32" s="58" t="s">
        <v>1</v>
      </c>
      <c r="E32" s="58" t="s">
        <v>188</v>
      </c>
      <c r="F32" s="56" t="s">
        <v>190</v>
      </c>
    </row>
    <row r="33" spans="1:6" ht="15.75" customHeight="1">
      <c r="A33" s="386" t="s">
        <v>206</v>
      </c>
      <c r="B33" s="229"/>
      <c r="F33" s="60"/>
    </row>
    <row r="34" spans="1:6" s="305" customFormat="1" ht="15.75">
      <c r="A34" s="387" t="s">
        <v>195</v>
      </c>
      <c r="B34" s="367">
        <v>17780.71</v>
      </c>
      <c r="C34" s="368">
        <f>'850 NWH Foundation'!C23</f>
        <v>453.75</v>
      </c>
      <c r="D34" s="368">
        <f>'850 NWH Foundation'!AA23</f>
        <v>453.75</v>
      </c>
      <c r="E34" s="368">
        <f>'850 NWH Foundation'!AB23</f>
        <v>17326.96</v>
      </c>
      <c r="F34" s="369">
        <f>D34/B34</f>
        <v>0.025519228422262105</v>
      </c>
    </row>
    <row r="35" spans="1:6" ht="15.75">
      <c r="A35" s="386" t="s">
        <v>207</v>
      </c>
      <c r="B35" s="309"/>
      <c r="C35" s="77"/>
      <c r="D35" s="77"/>
      <c r="E35" s="77"/>
      <c r="F35" s="86" t="s">
        <v>7</v>
      </c>
    </row>
    <row r="36" spans="1:6" s="305" customFormat="1" ht="15.75">
      <c r="A36" s="386" t="s">
        <v>196</v>
      </c>
      <c r="B36" s="367">
        <v>500000</v>
      </c>
      <c r="C36" s="368">
        <f>'857 IHN-CCO'!C21</f>
        <v>0</v>
      </c>
      <c r="D36" s="368">
        <f>'857 IHN-CCO'!AA21</f>
        <v>0</v>
      </c>
      <c r="E36" s="368">
        <f>'857 IHN-CCO'!AB21</f>
        <v>500000</v>
      </c>
      <c r="F36" s="369">
        <f>D36/B36</f>
        <v>0</v>
      </c>
    </row>
    <row r="37" spans="1:6" ht="15.75">
      <c r="A37" s="386" t="s">
        <v>208</v>
      </c>
      <c r="B37" s="309"/>
      <c r="C37" s="77"/>
      <c r="D37" s="77"/>
      <c r="E37" s="77"/>
      <c r="F37" s="86" t="s">
        <v>7</v>
      </c>
    </row>
    <row r="38" spans="1:6" s="305" customFormat="1" ht="15.75">
      <c r="A38" s="388" t="s">
        <v>197</v>
      </c>
      <c r="B38" s="367">
        <v>636258.8400000001</v>
      </c>
      <c r="C38" s="368">
        <f>Coordination!C40</f>
        <v>20281.759999999995</v>
      </c>
      <c r="D38" s="368">
        <f>Coordination!AA40</f>
        <v>20106.759999999995</v>
      </c>
      <c r="E38" s="368">
        <f>Coordination!AB40</f>
        <v>616152.0800000001</v>
      </c>
      <c r="F38" s="369">
        <f>D38/B38</f>
        <v>0.03160154128467589</v>
      </c>
    </row>
    <row r="39" spans="1:6" s="305" customFormat="1" ht="15.75">
      <c r="A39" s="388" t="s">
        <v>198</v>
      </c>
      <c r="B39" s="373"/>
      <c r="C39" s="357"/>
      <c r="D39" s="357"/>
      <c r="E39" s="357"/>
      <c r="F39" s="369" t="s">
        <v>7</v>
      </c>
    </row>
    <row r="40" spans="1:6" ht="12.75">
      <c r="A40" s="381" t="s">
        <v>199</v>
      </c>
      <c r="B40" s="346">
        <v>10000</v>
      </c>
      <c r="C40" s="62">
        <f>'856 Vroom'!D13</f>
        <v>0</v>
      </c>
      <c r="D40" s="62">
        <f>'856 Vroom'!O13</f>
        <v>0</v>
      </c>
      <c r="E40" s="62">
        <f>'856 Vroom'!P13</f>
        <v>10000</v>
      </c>
      <c r="F40" s="343">
        <f aca="true" t="shared" si="2" ref="F40:F48">D40/B40</f>
        <v>0</v>
      </c>
    </row>
    <row r="41" spans="1:6" ht="12.75">
      <c r="A41" s="381" t="s">
        <v>200</v>
      </c>
      <c r="B41" s="346">
        <v>158994.92</v>
      </c>
      <c r="C41" s="62">
        <f>'858 School Readiness '!C9</f>
        <v>0</v>
      </c>
      <c r="D41" s="62">
        <f>'858 School Readiness '!AA9</f>
        <v>0</v>
      </c>
      <c r="E41" s="62">
        <f>'858 School Readiness '!AB9</f>
        <v>158994.92</v>
      </c>
      <c r="F41" s="343">
        <f t="shared" si="2"/>
        <v>0</v>
      </c>
    </row>
    <row r="42" spans="1:6" ht="15">
      <c r="A42" s="389" t="s">
        <v>201</v>
      </c>
      <c r="B42" s="346">
        <v>77280.40999999999</v>
      </c>
      <c r="C42" s="62">
        <f>'851 Great Start'!C13</f>
        <v>2094.82</v>
      </c>
      <c r="D42" s="62">
        <f>'851 Great Start'!AA13</f>
        <v>2014.25</v>
      </c>
      <c r="E42" s="62">
        <f>'851 Great Start'!AB13</f>
        <v>75266.15999999999</v>
      </c>
      <c r="F42" s="343">
        <f t="shared" si="2"/>
        <v>0.0260641733137803</v>
      </c>
    </row>
    <row r="43" spans="1:6" ht="15">
      <c r="A43" s="390" t="s">
        <v>202</v>
      </c>
      <c r="B43" s="346">
        <v>148345.18</v>
      </c>
      <c r="C43" s="62">
        <f>'855 Title IV-B2'!C13</f>
        <v>114.06</v>
      </c>
      <c r="D43" s="62">
        <f>'855 Title IV-B2'!AA13</f>
        <v>114.06</v>
      </c>
      <c r="E43" s="62">
        <f>'855 Title IV-B2'!AB13</f>
        <v>148231.11999999997</v>
      </c>
      <c r="F43" s="343">
        <f t="shared" si="2"/>
        <v>0.000768882413301194</v>
      </c>
    </row>
    <row r="44" spans="1:6" ht="15">
      <c r="A44" s="390" t="s">
        <v>203</v>
      </c>
      <c r="B44" s="346">
        <v>97691.11</v>
      </c>
      <c r="C44" s="62">
        <f>'860 Family Stability'!C10</f>
        <v>0</v>
      </c>
      <c r="D44" s="62">
        <f>'860 Family Stability'!AA10</f>
        <v>0</v>
      </c>
      <c r="E44" s="62">
        <f>'860 Family Stability'!AB10</f>
        <v>97691.11</v>
      </c>
      <c r="F44" s="343">
        <f t="shared" si="2"/>
        <v>0</v>
      </c>
    </row>
    <row r="45" spans="1:6" ht="15">
      <c r="A45" s="389" t="s">
        <v>204</v>
      </c>
      <c r="B45" s="346">
        <v>545876.75</v>
      </c>
      <c r="C45" s="62">
        <f>'859 K Partnership &amp; Innovation'!C21</f>
        <v>0</v>
      </c>
      <c r="D45" s="62">
        <f>'859 K Partnership &amp; Innovation'!AA21</f>
        <v>0</v>
      </c>
      <c r="E45" s="62">
        <f>'859 K Partnership &amp; Innovation'!AB21</f>
        <v>545876.75</v>
      </c>
      <c r="F45" s="343">
        <f t="shared" si="2"/>
        <v>0</v>
      </c>
    </row>
    <row r="46" spans="1:6" ht="15">
      <c r="A46" s="391" t="s">
        <v>205</v>
      </c>
      <c r="B46" s="346">
        <v>93295.76</v>
      </c>
      <c r="C46" s="62">
        <f>'853 Focused Child Care Network'!C9</f>
        <v>0</v>
      </c>
      <c r="D46" s="62">
        <f>'853 Focused Child Care Network'!AA9</f>
        <v>0</v>
      </c>
      <c r="E46" s="62">
        <f>'853 Focused Child Care Network'!AB9</f>
        <v>93295.76</v>
      </c>
      <c r="F46" s="343">
        <f t="shared" si="2"/>
        <v>0</v>
      </c>
    </row>
    <row r="47" spans="1:6" ht="15">
      <c r="A47" s="219"/>
      <c r="B47" s="309"/>
      <c r="F47" s="343" t="s">
        <v>7</v>
      </c>
    </row>
    <row r="48" spans="1:6" s="54" customFormat="1" ht="19.5" thickBot="1">
      <c r="A48" s="358" t="s">
        <v>192</v>
      </c>
      <c r="B48" s="382">
        <f>B34+B36+B38+B40+B41+B42+B43+B44+B45+B46</f>
        <v>2285523.6799999997</v>
      </c>
      <c r="C48" s="382">
        <f>C34+C36+C38+C40+C41+C42+C43+C44+C45+C46</f>
        <v>22944.389999999996</v>
      </c>
      <c r="D48" s="382">
        <f>D34+D36+D38+D40+D41+D42+D43+D44+D45+D46</f>
        <v>22688.819999999996</v>
      </c>
      <c r="E48" s="382">
        <f>E34+E36+E38+E40+E41+E42+E43+E44+E45+E46</f>
        <v>2262834.8599999994</v>
      </c>
      <c r="F48" s="385">
        <f t="shared" si="2"/>
        <v>0.009927186578088746</v>
      </c>
    </row>
    <row r="49" spans="1:2" ht="15.75" thickTop="1">
      <c r="A49" s="221"/>
      <c r="B49" s="309"/>
    </row>
    <row r="50" spans="1:2" ht="15">
      <c r="A50" s="350" t="s">
        <v>170</v>
      </c>
      <c r="B50" s="310">
        <f>B27-B48</f>
        <v>0</v>
      </c>
    </row>
    <row r="51" spans="1:2" ht="15">
      <c r="A51" s="209"/>
      <c r="B51" s="209"/>
    </row>
    <row r="54" spans="1:2" ht="15">
      <c r="A54" s="209"/>
      <c r="B54" s="209"/>
    </row>
    <row r="59" ht="15">
      <c r="A59" s="223"/>
    </row>
    <row r="60" ht="15">
      <c r="A60" s="223"/>
    </row>
    <row r="62" ht="15">
      <c r="A62" s="209"/>
    </row>
    <row r="63" ht="15">
      <c r="A63" s="223"/>
    </row>
    <row r="64" ht="14.25">
      <c r="A64" s="220"/>
    </row>
    <row r="65" ht="15">
      <c r="A65" s="223"/>
    </row>
    <row r="71" ht="15">
      <c r="A71" s="221"/>
    </row>
    <row r="72" ht="15">
      <c r="A72" s="221"/>
    </row>
    <row r="74" ht="15">
      <c r="A74" s="221"/>
    </row>
    <row r="75" ht="15">
      <c r="A75" s="221"/>
    </row>
    <row r="77" ht="15">
      <c r="A77" s="222"/>
    </row>
    <row r="79" ht="15">
      <c r="A79" s="221"/>
    </row>
    <row r="80" ht="15">
      <c r="A80" s="221"/>
    </row>
    <row r="81" ht="15">
      <c r="A81" s="231"/>
    </row>
    <row r="82" ht="15">
      <c r="A82" s="222"/>
    </row>
    <row r="83" ht="15">
      <c r="A83" s="221"/>
    </row>
  </sheetData>
  <sheetProtection/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140625" style="8" customWidth="1"/>
    <col min="2" max="5" width="14.00390625" style="37" customWidth="1"/>
    <col min="6" max="6" width="11.8515625" style="16" customWidth="1"/>
    <col min="7" max="9" width="14.00390625" style="37" customWidth="1"/>
    <col min="10" max="10" width="11.8515625" style="16" customWidth="1"/>
    <col min="11" max="11" width="14.00390625" style="37" customWidth="1"/>
    <col min="12" max="13" width="11.28125" style="16" customWidth="1"/>
    <col min="14" max="14" width="11.8515625" style="16" customWidth="1"/>
    <col min="15" max="15" width="11.140625" style="16" customWidth="1"/>
    <col min="16" max="16" width="11.7109375" style="16" customWidth="1"/>
    <col min="17" max="17" width="10.8515625" style="16" customWidth="1"/>
    <col min="18" max="18" width="11.00390625" style="16" customWidth="1"/>
    <col min="19" max="19" width="11.140625" style="16" customWidth="1"/>
    <col min="20" max="20" width="11.7109375" style="16" customWidth="1"/>
    <col min="21" max="21" width="10.8515625" style="16" customWidth="1"/>
    <col min="22" max="22" width="11.00390625" style="16" customWidth="1"/>
    <col min="23" max="23" width="11.140625" style="16" customWidth="1"/>
    <col min="24" max="24" width="11.7109375" style="16" customWidth="1"/>
    <col min="25" max="25" width="10.8515625" style="16" customWidth="1"/>
    <col min="26" max="26" width="11.00390625" style="16" customWidth="1"/>
    <col min="27" max="27" width="14.140625" style="16" customWidth="1"/>
    <col min="28" max="28" width="13.7109375" style="14" bestFit="1" customWidth="1"/>
    <col min="29" max="29" width="10.8515625" style="18" customWidth="1"/>
    <col min="30" max="16384" width="9.140625" style="7" customWidth="1"/>
  </cols>
  <sheetData>
    <row r="1" ht="18.75">
      <c r="A1" s="67" t="s">
        <v>182</v>
      </c>
    </row>
    <row r="2" spans="1:29" s="5" customFormat="1" ht="18.75">
      <c r="A2" s="67" t="s">
        <v>181</v>
      </c>
      <c r="B2" s="39"/>
      <c r="C2" s="39"/>
      <c r="D2" s="39"/>
      <c r="E2" s="39"/>
      <c r="G2" s="39"/>
      <c r="H2" s="39"/>
      <c r="I2" s="39"/>
      <c r="K2" s="39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2" t="s">
        <v>7</v>
      </c>
      <c r="G3" s="39"/>
      <c r="H3" s="39"/>
      <c r="I3" s="39"/>
      <c r="J3" s="2" t="s">
        <v>7</v>
      </c>
      <c r="K3" s="39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29" s="5" customFormat="1" ht="15.75">
      <c r="A4" s="69" t="s">
        <v>89</v>
      </c>
      <c r="B4" s="39"/>
      <c r="C4" s="39"/>
      <c r="D4" s="39"/>
      <c r="E4" s="39"/>
      <c r="F4" s="2"/>
      <c r="G4" s="39"/>
      <c r="H4" s="39"/>
      <c r="I4" s="39"/>
      <c r="J4" s="2"/>
      <c r="K4" s="39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1:29" s="5" customFormat="1" ht="15.75">
      <c r="A5" s="69"/>
      <c r="B5" s="39"/>
      <c r="C5" s="39"/>
      <c r="D5" s="39"/>
      <c r="E5" s="39"/>
      <c r="F5" s="2"/>
      <c r="G5" s="39"/>
      <c r="H5" s="39"/>
      <c r="I5" s="39"/>
      <c r="J5" s="2"/>
      <c r="K5" s="39"/>
      <c r="L5" s="2"/>
      <c r="M5" s="2"/>
      <c r="N5" s="2"/>
      <c r="O5" s="2"/>
      <c r="P5" s="3"/>
      <c r="Q5" s="2"/>
      <c r="R5" s="2"/>
      <c r="S5" s="2"/>
      <c r="T5" s="3"/>
      <c r="U5" s="2"/>
      <c r="V5" s="2"/>
      <c r="W5" s="2"/>
      <c r="X5" s="3"/>
      <c r="Y5" s="2"/>
      <c r="Z5" s="2"/>
      <c r="AA5" s="2"/>
      <c r="AB5" s="1"/>
      <c r="AC5" s="4"/>
    </row>
    <row r="6" spans="2:29" s="5" customFormat="1" ht="15.75">
      <c r="B6" s="39"/>
      <c r="C6" s="39"/>
      <c r="D6" s="39"/>
      <c r="E6" s="39"/>
      <c r="F6" s="2" t="s">
        <v>50</v>
      </c>
      <c r="G6" s="39"/>
      <c r="H6" s="39"/>
      <c r="I6" s="39"/>
      <c r="J6" s="2" t="s">
        <v>52</v>
      </c>
      <c r="K6" s="39" t="s">
        <v>86</v>
      </c>
      <c r="L6" s="2"/>
      <c r="M6" s="2"/>
      <c r="N6" s="2" t="s">
        <v>53</v>
      </c>
      <c r="O6" s="2"/>
      <c r="P6" s="2"/>
      <c r="Q6" s="2"/>
      <c r="R6" s="2" t="s">
        <v>49</v>
      </c>
      <c r="S6" s="2"/>
      <c r="T6" s="2"/>
      <c r="U6" s="2"/>
      <c r="V6" s="2" t="s">
        <v>50</v>
      </c>
      <c r="W6" s="2"/>
      <c r="X6" s="2"/>
      <c r="Y6" s="2"/>
      <c r="Z6" s="2" t="s">
        <v>52</v>
      </c>
      <c r="AA6" s="2" t="s">
        <v>1</v>
      </c>
      <c r="AB6" s="1" t="s">
        <v>1</v>
      </c>
      <c r="AC6" s="4" t="s">
        <v>2</v>
      </c>
    </row>
    <row r="7" spans="2:29" s="5" customFormat="1" ht="16.5" thickBot="1">
      <c r="B7" s="39" t="s">
        <v>10</v>
      </c>
      <c r="C7" s="39" t="s">
        <v>38</v>
      </c>
      <c r="D7" s="39" t="s">
        <v>39</v>
      </c>
      <c r="E7" s="39" t="s">
        <v>40</v>
      </c>
      <c r="F7" s="2" t="s">
        <v>91</v>
      </c>
      <c r="G7" s="39" t="s">
        <v>51</v>
      </c>
      <c r="H7" s="39" t="s">
        <v>41</v>
      </c>
      <c r="I7" s="39" t="s">
        <v>42</v>
      </c>
      <c r="J7" s="2" t="s">
        <v>91</v>
      </c>
      <c r="K7" s="39" t="s">
        <v>44</v>
      </c>
      <c r="L7" s="2" t="s">
        <v>48</v>
      </c>
      <c r="M7" s="2" t="s">
        <v>47</v>
      </c>
      <c r="N7" s="2" t="s">
        <v>91</v>
      </c>
      <c r="O7" s="2" t="s">
        <v>46</v>
      </c>
      <c r="P7" s="2" t="s">
        <v>45</v>
      </c>
      <c r="Q7" s="2" t="s">
        <v>37</v>
      </c>
      <c r="R7" s="2" t="s">
        <v>91</v>
      </c>
      <c r="S7" s="2" t="s">
        <v>38</v>
      </c>
      <c r="T7" s="2" t="s">
        <v>39</v>
      </c>
      <c r="U7" s="2" t="s">
        <v>40</v>
      </c>
      <c r="V7" s="2" t="s">
        <v>91</v>
      </c>
      <c r="W7" s="2" t="s">
        <v>51</v>
      </c>
      <c r="X7" s="2" t="s">
        <v>41</v>
      </c>
      <c r="Y7" s="2" t="s">
        <v>42</v>
      </c>
      <c r="Z7" s="2" t="s">
        <v>91</v>
      </c>
      <c r="AA7" s="2" t="s">
        <v>0</v>
      </c>
      <c r="AB7" s="1" t="s">
        <v>3</v>
      </c>
      <c r="AC7" s="4" t="s">
        <v>4</v>
      </c>
    </row>
    <row r="8" spans="1:29" s="31" customFormat="1" ht="16.5" thickBot="1">
      <c r="A8" s="199" t="s">
        <v>99</v>
      </c>
      <c r="B8" s="107">
        <v>93933.76</v>
      </c>
      <c r="C8" s="87">
        <v>0</v>
      </c>
      <c r="D8" s="87"/>
      <c r="E8" s="87">
        <v>0</v>
      </c>
      <c r="F8" s="110">
        <f>SUM(C8:E8)</f>
        <v>0</v>
      </c>
      <c r="G8" s="87"/>
      <c r="H8" s="87"/>
      <c r="I8" s="87"/>
      <c r="J8" s="108">
        <f>SUM(G8:I8)</f>
        <v>0</v>
      </c>
      <c r="K8" s="87"/>
      <c r="L8" s="87"/>
      <c r="M8" s="87"/>
      <c r="N8" s="105">
        <f>SUM(K8:M8)</f>
        <v>0</v>
      </c>
      <c r="O8" s="87"/>
      <c r="P8" s="87"/>
      <c r="Q8" s="87" t="s">
        <v>7</v>
      </c>
      <c r="R8" s="105">
        <f>SUM(O8:Q8)</f>
        <v>0</v>
      </c>
      <c r="S8" s="87"/>
      <c r="T8" s="87"/>
      <c r="U8" s="87" t="s">
        <v>7</v>
      </c>
      <c r="V8" s="105">
        <f>SUM(S8:U8)</f>
        <v>0</v>
      </c>
      <c r="W8" s="87"/>
      <c r="X8" s="87"/>
      <c r="Y8" s="87" t="s">
        <v>7</v>
      </c>
      <c r="Z8" s="105">
        <f>SUM(W8:Y8)</f>
        <v>0</v>
      </c>
      <c r="AA8" s="87">
        <f>F8+N8+R8+J8+V8+Z8</f>
        <v>0</v>
      </c>
      <c r="AB8" s="106">
        <f>B8-AA8</f>
        <v>93933.76</v>
      </c>
      <c r="AC8" s="73">
        <f>AA8/B8</f>
        <v>0</v>
      </c>
    </row>
    <row r="9" spans="1:29" ht="16.5" thickBot="1">
      <c r="A9" s="291" t="s">
        <v>180</v>
      </c>
      <c r="B9" s="41">
        <v>3757.35</v>
      </c>
      <c r="C9" s="167">
        <v>0</v>
      </c>
      <c r="D9" s="167"/>
      <c r="E9" s="167"/>
      <c r="F9" s="292">
        <f>SUM(C9:E9)</f>
        <v>0</v>
      </c>
      <c r="G9" s="167"/>
      <c r="H9" s="167"/>
      <c r="I9" s="167"/>
      <c r="J9" s="293">
        <f>SUM(G9:I9)</f>
        <v>0</v>
      </c>
      <c r="K9" s="41"/>
      <c r="L9" s="294"/>
      <c r="M9" s="294"/>
      <c r="N9" s="295">
        <f>SUM(K9:M9)</f>
        <v>0</v>
      </c>
      <c r="O9" s="294"/>
      <c r="P9" s="294"/>
      <c r="Q9" s="294"/>
      <c r="R9" s="296">
        <f>SUM(O9:Q9)</f>
        <v>0</v>
      </c>
      <c r="S9" s="294"/>
      <c r="T9" s="294"/>
      <c r="U9" s="294"/>
      <c r="V9" s="296">
        <f>SUM(S9:U9)</f>
        <v>0</v>
      </c>
      <c r="W9" s="294"/>
      <c r="X9" s="294"/>
      <c r="Y9" s="294"/>
      <c r="Z9" s="296">
        <f>SUM(W9:Y9)</f>
        <v>0</v>
      </c>
      <c r="AA9" s="167">
        <f>F9+N9+R9+J9+V9+Z9</f>
        <v>0</v>
      </c>
      <c r="AB9" s="297">
        <f>B9-AA9</f>
        <v>3757.35</v>
      </c>
      <c r="AC9" s="298">
        <f>AA9/B9</f>
        <v>0</v>
      </c>
    </row>
    <row r="10" spans="1:29" ht="16.5" thickBot="1">
      <c r="A10" s="35" t="s">
        <v>0</v>
      </c>
      <c r="B10" s="45">
        <f aca="true" t="shared" si="0" ref="B10:Z10">SUM(B8:B9)</f>
        <v>97691.11</v>
      </c>
      <c r="C10" s="103">
        <f t="shared" si="0"/>
        <v>0</v>
      </c>
      <c r="D10" s="103">
        <f t="shared" si="0"/>
        <v>0</v>
      </c>
      <c r="E10" s="103">
        <f t="shared" si="0"/>
        <v>0</v>
      </c>
      <c r="F10" s="45">
        <f t="shared" si="0"/>
        <v>0</v>
      </c>
      <c r="G10" s="103">
        <f t="shared" si="0"/>
        <v>0</v>
      </c>
      <c r="H10" s="103">
        <f t="shared" si="0"/>
        <v>0</v>
      </c>
      <c r="I10" s="103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0</v>
      </c>
      <c r="U10" s="45">
        <f t="shared" si="0"/>
        <v>0</v>
      </c>
      <c r="V10" s="45">
        <f t="shared" si="0"/>
        <v>0</v>
      </c>
      <c r="W10" s="45">
        <f t="shared" si="0"/>
        <v>0</v>
      </c>
      <c r="X10" s="45">
        <f t="shared" si="0"/>
        <v>0</v>
      </c>
      <c r="Y10" s="45">
        <f t="shared" si="0"/>
        <v>0</v>
      </c>
      <c r="Z10" s="45">
        <f t="shared" si="0"/>
        <v>0</v>
      </c>
      <c r="AA10" s="87">
        <f>F10+N10+R10+J10+V10+Z10</f>
        <v>0</v>
      </c>
      <c r="AB10" s="45">
        <f>SUM(AB8:AB9)</f>
        <v>97691.11</v>
      </c>
      <c r="AC10" s="13">
        <f>AA10/B10</f>
        <v>0</v>
      </c>
    </row>
    <row r="11" spans="1:26" ht="15.75">
      <c r="A11" s="14"/>
      <c r="B11" s="47"/>
      <c r="C11" s="47"/>
      <c r="D11" s="47"/>
      <c r="E11" s="47"/>
      <c r="F11" s="23"/>
      <c r="G11" s="47"/>
      <c r="H11" s="47"/>
      <c r="I11" s="47"/>
      <c r="J11" s="23"/>
      <c r="K11" s="47"/>
      <c r="N11" s="23"/>
      <c r="O11" s="17"/>
      <c r="P11" s="17"/>
      <c r="R11" s="23"/>
      <c r="S11" s="17"/>
      <c r="T11" s="17"/>
      <c r="V11" s="23"/>
      <c r="W11" s="17"/>
      <c r="X11" s="17"/>
      <c r="Z11" s="23"/>
    </row>
    <row r="12" spans="1:26" ht="15.75">
      <c r="A12" s="7"/>
      <c r="F12" s="25"/>
      <c r="J12" s="25"/>
      <c r="L12" s="26"/>
      <c r="M12" s="19"/>
      <c r="N12" s="25"/>
      <c r="O12" s="19"/>
      <c r="P12" s="19"/>
      <c r="R12" s="22"/>
      <c r="S12" s="19"/>
      <c r="T12" s="19"/>
      <c r="V12" s="22"/>
      <c r="W12" s="19"/>
      <c r="X12" s="19"/>
      <c r="Z12" s="22"/>
    </row>
    <row r="13" spans="1:29" s="273" customFormat="1" ht="11.25">
      <c r="A13" s="269"/>
      <c r="B13" s="270"/>
      <c r="C13" s="270"/>
      <c r="D13" s="270"/>
      <c r="E13" s="270"/>
      <c r="F13" s="278"/>
      <c r="G13" s="270"/>
      <c r="H13" s="287"/>
      <c r="I13" s="96"/>
      <c r="N13" s="278"/>
      <c r="O13" s="96"/>
      <c r="P13" s="96"/>
      <c r="Q13" s="96"/>
      <c r="R13" s="289"/>
      <c r="S13" s="96"/>
      <c r="T13" s="96"/>
      <c r="U13" s="96"/>
      <c r="V13" s="289"/>
      <c r="W13" s="96"/>
      <c r="X13" s="96"/>
      <c r="Y13" s="96"/>
      <c r="Z13" s="289"/>
      <c r="AA13" s="96"/>
      <c r="AB13" s="271"/>
      <c r="AC13" s="272"/>
    </row>
    <row r="14" spans="1:29" s="273" customFormat="1" ht="11.25">
      <c r="A14" s="269"/>
      <c r="B14" s="274"/>
      <c r="C14" s="270"/>
      <c r="D14" s="270"/>
      <c r="E14" s="270"/>
      <c r="F14" s="287"/>
      <c r="G14" s="270"/>
      <c r="H14" s="278"/>
      <c r="I14" s="96"/>
      <c r="N14" s="287"/>
      <c r="O14" s="96"/>
      <c r="P14" s="96"/>
      <c r="Q14" s="96"/>
      <c r="R14" s="287"/>
      <c r="S14" s="96"/>
      <c r="T14" s="96"/>
      <c r="U14" s="96"/>
      <c r="V14" s="287"/>
      <c r="W14" s="96"/>
      <c r="X14" s="96"/>
      <c r="Y14" s="96"/>
      <c r="Z14" s="287"/>
      <c r="AA14" s="96"/>
      <c r="AB14" s="271"/>
      <c r="AC14" s="272"/>
    </row>
    <row r="15" spans="1:29" s="273" customFormat="1" ht="11.25">
      <c r="A15" s="276"/>
      <c r="B15" s="274"/>
      <c r="C15" s="270"/>
      <c r="D15" s="270"/>
      <c r="E15" s="270"/>
      <c r="F15" s="96"/>
      <c r="G15" s="270"/>
      <c r="H15" s="125"/>
      <c r="I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96"/>
      <c r="AB15" s="97"/>
      <c r="AC15" s="272"/>
    </row>
    <row r="16" spans="1:29" s="273" customFormat="1" ht="11.25">
      <c r="A16" s="276"/>
      <c r="B16" s="274"/>
      <c r="C16" s="274"/>
      <c r="D16" s="274"/>
      <c r="E16" s="274"/>
      <c r="F16" s="125"/>
      <c r="G16" s="274"/>
      <c r="H16" s="27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272"/>
    </row>
    <row r="17" spans="1:29" s="273" customFormat="1" ht="11.25">
      <c r="A17" s="276"/>
      <c r="B17" s="274"/>
      <c r="C17" s="274"/>
      <c r="D17" s="274"/>
      <c r="E17" s="274"/>
      <c r="F17" s="125"/>
      <c r="G17" s="274"/>
      <c r="H17" s="27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8"/>
      <c r="AC17" s="272"/>
    </row>
    <row r="18" spans="1:29" s="273" customFormat="1" ht="11.25">
      <c r="A18" s="290"/>
      <c r="B18" s="268"/>
      <c r="C18" s="268"/>
      <c r="D18" s="268"/>
      <c r="E18" s="268"/>
      <c r="F18" s="96"/>
      <c r="G18" s="268"/>
      <c r="H18" s="288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8"/>
      <c r="AC18" s="272"/>
    </row>
    <row r="19" spans="1:29" s="273" customFormat="1" ht="11.25" customHeight="1">
      <c r="A19" s="277"/>
      <c r="B19" s="268"/>
      <c r="C19" s="268"/>
      <c r="D19" s="268"/>
      <c r="E19" s="268"/>
      <c r="F19" s="96"/>
      <c r="G19" s="268"/>
      <c r="H19" s="288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271"/>
      <c r="AC19" s="272"/>
    </row>
    <row r="20" spans="1:29" s="273" customFormat="1" ht="11.25" customHeight="1">
      <c r="A20" s="277"/>
      <c r="B20" s="268"/>
      <c r="C20" s="268"/>
      <c r="D20" s="268"/>
      <c r="E20" s="268"/>
      <c r="F20" s="96"/>
      <c r="G20" s="268"/>
      <c r="H20" s="288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271"/>
      <c r="AC20" s="272"/>
    </row>
    <row r="21" spans="1:29" s="273" customFormat="1" ht="11.25">
      <c r="A21" s="277"/>
      <c r="B21" s="268"/>
      <c r="C21" s="268"/>
      <c r="D21" s="268"/>
      <c r="E21" s="268"/>
      <c r="F21" s="96"/>
      <c r="G21" s="268"/>
      <c r="H21" s="288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271"/>
      <c r="AC21" s="272"/>
    </row>
    <row r="22" spans="1:29" s="273" customFormat="1" ht="11.25">
      <c r="A22" s="279"/>
      <c r="B22" s="268"/>
      <c r="C22" s="278"/>
      <c r="D22" s="278"/>
      <c r="E22" s="278"/>
      <c r="F22" s="278"/>
      <c r="G22" s="268"/>
      <c r="H22" s="288"/>
      <c r="N22" s="278"/>
      <c r="O22" s="96"/>
      <c r="P22" s="96"/>
      <c r="Q22" s="96"/>
      <c r="R22" s="278"/>
      <c r="S22" s="96"/>
      <c r="T22" s="96"/>
      <c r="U22" s="96"/>
      <c r="V22" s="278"/>
      <c r="W22" s="96"/>
      <c r="X22" s="96"/>
      <c r="Y22" s="96"/>
      <c r="Z22" s="278"/>
      <c r="AA22" s="278"/>
      <c r="AB22" s="271"/>
      <c r="AC22" s="272"/>
    </row>
    <row r="23" spans="1:29" s="273" customFormat="1" ht="11.25">
      <c r="A23" s="277"/>
      <c r="B23" s="268"/>
      <c r="C23" s="268"/>
      <c r="D23" s="268"/>
      <c r="E23" s="268"/>
      <c r="F23" s="96"/>
      <c r="G23" s="268"/>
      <c r="H23" s="288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125"/>
      <c r="AB23" s="271"/>
      <c r="AC23" s="272"/>
    </row>
    <row r="24" spans="1:29" s="273" customFormat="1" ht="11.25">
      <c r="A24" s="279"/>
      <c r="B24" s="268"/>
      <c r="C24" s="278"/>
      <c r="D24" s="278"/>
      <c r="E24" s="278"/>
      <c r="F24" s="278"/>
      <c r="G24" s="268"/>
      <c r="H24" s="288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271"/>
      <c r="AC24" s="272"/>
    </row>
    <row r="25" spans="1:29" s="273" customFormat="1" ht="11.25">
      <c r="A25" s="277"/>
      <c r="B25" s="268"/>
      <c r="C25" s="268"/>
      <c r="D25" s="268"/>
      <c r="E25" s="268"/>
      <c r="F25" s="96"/>
      <c r="G25" s="268"/>
      <c r="H25" s="288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271"/>
      <c r="AC25" s="272"/>
    </row>
    <row r="26" spans="1:29" s="273" customFormat="1" ht="11.25">
      <c r="A26" s="277"/>
      <c r="B26" s="268"/>
      <c r="C26" s="268"/>
      <c r="D26" s="268"/>
      <c r="E26" s="268"/>
      <c r="F26" s="96"/>
      <c r="G26" s="268"/>
      <c r="H26" s="288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271"/>
      <c r="AC26" s="272"/>
    </row>
    <row r="27" spans="1:29" s="273" customFormat="1" ht="11.25">
      <c r="A27" s="277"/>
      <c r="B27" s="268"/>
      <c r="C27" s="268"/>
      <c r="D27" s="268"/>
      <c r="E27" s="268"/>
      <c r="F27" s="96"/>
      <c r="G27" s="268"/>
      <c r="H27" s="288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271"/>
      <c r="AC27" s="272"/>
    </row>
    <row r="28" spans="1:29" s="273" customFormat="1" ht="11.25">
      <c r="A28" s="277"/>
      <c r="B28" s="268"/>
      <c r="C28" s="268"/>
      <c r="D28" s="268"/>
      <c r="E28" s="268"/>
      <c r="F28" s="96"/>
      <c r="G28" s="268"/>
      <c r="H28" s="28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271"/>
      <c r="AC28" s="272"/>
    </row>
    <row r="29" spans="1:29" s="273" customFormat="1" ht="11.25">
      <c r="A29" s="279"/>
      <c r="B29" s="268"/>
      <c r="C29" s="278"/>
      <c r="D29" s="278"/>
      <c r="E29" s="278"/>
      <c r="F29" s="278"/>
      <c r="G29" s="268"/>
      <c r="H29" s="288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271"/>
      <c r="AC29" s="272"/>
    </row>
    <row r="30" spans="1:29" s="273" customFormat="1" ht="11.25">
      <c r="A30" s="279"/>
      <c r="B30" s="268"/>
      <c r="C30" s="268"/>
      <c r="D30" s="268"/>
      <c r="E30" s="268"/>
      <c r="F30" s="268"/>
      <c r="G30" s="268"/>
      <c r="H30" s="288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271"/>
      <c r="AC30" s="272"/>
    </row>
    <row r="31" spans="1:29" s="128" customFormat="1" ht="15.75">
      <c r="A31" s="280"/>
      <c r="B31" s="47"/>
      <c r="C31" s="47"/>
      <c r="D31" s="47"/>
      <c r="E31" s="47"/>
      <c r="F31" s="27"/>
      <c r="G31" s="47"/>
      <c r="H31" s="47"/>
      <c r="I31" s="47"/>
      <c r="J31" s="27"/>
      <c r="K31" s="4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1"/>
      <c r="AC31" s="282"/>
    </row>
    <row r="32" spans="1:29" s="128" customFormat="1" ht="15.75">
      <c r="A32" s="269"/>
      <c r="B32" s="270"/>
      <c r="C32" s="270"/>
      <c r="D32" s="270"/>
      <c r="E32" s="270"/>
      <c r="F32" s="278"/>
      <c r="G32" s="270"/>
      <c r="H32" s="287"/>
      <c r="I32" s="47"/>
      <c r="J32" s="27"/>
      <c r="K32" s="4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1"/>
      <c r="AC32" s="282"/>
    </row>
    <row r="33" spans="1:29" s="128" customFormat="1" ht="15.75">
      <c r="A33" s="269"/>
      <c r="B33" s="274"/>
      <c r="C33" s="270"/>
      <c r="D33" s="270"/>
      <c r="E33" s="270"/>
      <c r="F33" s="287"/>
      <c r="G33" s="270"/>
      <c r="H33" s="278"/>
      <c r="I33" s="47"/>
      <c r="J33" s="27"/>
      <c r="K33" s="4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1"/>
      <c r="AC33" s="282"/>
    </row>
    <row r="34" spans="1:29" s="128" customFormat="1" ht="15.75">
      <c r="A34" s="276"/>
      <c r="B34" s="274"/>
      <c r="C34" s="270"/>
      <c r="D34" s="270"/>
      <c r="E34" s="270"/>
      <c r="F34" s="96"/>
      <c r="G34" s="270"/>
      <c r="H34" s="125"/>
      <c r="I34" s="47"/>
      <c r="J34" s="27"/>
      <c r="K34" s="4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1"/>
      <c r="AC34" s="282"/>
    </row>
    <row r="35" spans="1:29" s="128" customFormat="1" ht="15.75">
      <c r="A35" s="276"/>
      <c r="B35" s="274"/>
      <c r="C35" s="274"/>
      <c r="D35" s="274"/>
      <c r="E35" s="274"/>
      <c r="F35" s="125"/>
      <c r="G35" s="274"/>
      <c r="H35" s="275"/>
      <c r="I35" s="47"/>
      <c r="J35" s="27"/>
      <c r="K35" s="4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1"/>
      <c r="AC35" s="282"/>
    </row>
    <row r="36" spans="1:29" s="128" customFormat="1" ht="15.75">
      <c r="A36" s="276"/>
      <c r="B36" s="274"/>
      <c r="C36" s="274"/>
      <c r="D36" s="274"/>
      <c r="E36" s="274"/>
      <c r="F36" s="125"/>
      <c r="G36" s="274"/>
      <c r="H36" s="275"/>
      <c r="I36" s="47"/>
      <c r="J36" s="27"/>
      <c r="K36" s="4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1"/>
      <c r="AC36" s="282"/>
    </row>
    <row r="37" spans="1:29" s="128" customFormat="1" ht="15.75">
      <c r="A37" s="290"/>
      <c r="B37" s="268"/>
      <c r="C37" s="268"/>
      <c r="D37" s="268"/>
      <c r="E37" s="268"/>
      <c r="F37" s="270"/>
      <c r="G37" s="268"/>
      <c r="H37" s="288"/>
      <c r="I37" s="47"/>
      <c r="J37" s="27"/>
      <c r="K37" s="4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1"/>
      <c r="AC37" s="282"/>
    </row>
    <row r="38" spans="1:29" s="128" customFormat="1" ht="15.75">
      <c r="A38" s="277"/>
      <c r="B38" s="268"/>
      <c r="C38" s="268"/>
      <c r="D38" s="268"/>
      <c r="E38" s="268"/>
      <c r="F38" s="270"/>
      <c r="G38" s="268"/>
      <c r="H38" s="288"/>
      <c r="I38" s="47"/>
      <c r="J38" s="27"/>
      <c r="K38" s="4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1"/>
      <c r="AC38" s="282"/>
    </row>
    <row r="39" spans="1:29" s="128" customFormat="1" ht="15.75">
      <c r="A39" s="279"/>
      <c r="B39" s="268"/>
      <c r="C39" s="268"/>
      <c r="D39" s="268"/>
      <c r="E39" s="268"/>
      <c r="F39" s="268"/>
      <c r="G39" s="268"/>
      <c r="H39" s="288"/>
      <c r="I39" s="47"/>
      <c r="J39" s="27"/>
      <c r="K39" s="4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1"/>
      <c r="AC39" s="282"/>
    </row>
    <row r="40" spans="1:29" s="128" customFormat="1" ht="15.75">
      <c r="A40" s="277"/>
      <c r="B40" s="268"/>
      <c r="C40" s="268"/>
      <c r="D40" s="268"/>
      <c r="E40" s="268"/>
      <c r="F40" s="270"/>
      <c r="G40" s="268"/>
      <c r="H40" s="288"/>
      <c r="I40" s="47"/>
      <c r="J40" s="27"/>
      <c r="K40" s="4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1"/>
      <c r="AC40" s="282"/>
    </row>
    <row r="41" spans="1:29" s="128" customFormat="1" ht="15.75">
      <c r="A41" s="277"/>
      <c r="B41" s="268"/>
      <c r="C41" s="268"/>
      <c r="D41" s="268"/>
      <c r="E41" s="268"/>
      <c r="F41" s="270"/>
      <c r="G41" s="268"/>
      <c r="H41" s="288"/>
      <c r="I41" s="47"/>
      <c r="J41" s="27"/>
      <c r="K41" s="4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1"/>
      <c r="AC41" s="282"/>
    </row>
    <row r="42" spans="1:29" s="128" customFormat="1" ht="15.75">
      <c r="A42" s="279"/>
      <c r="B42" s="268"/>
      <c r="C42" s="268"/>
      <c r="D42" s="268"/>
      <c r="E42" s="268"/>
      <c r="F42" s="268"/>
      <c r="G42" s="268"/>
      <c r="H42" s="288"/>
      <c r="I42" s="47"/>
      <c r="J42" s="27"/>
      <c r="K42" s="4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1"/>
      <c r="AC42" s="282"/>
    </row>
    <row r="43" spans="1:29" s="128" customFormat="1" ht="15.75">
      <c r="A43" s="279"/>
      <c r="B43" s="268"/>
      <c r="C43" s="268"/>
      <c r="D43" s="268"/>
      <c r="E43" s="268"/>
      <c r="F43" s="268"/>
      <c r="G43" s="268"/>
      <c r="H43" s="288"/>
      <c r="I43" s="47"/>
      <c r="J43" s="27"/>
      <c r="K43" s="4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1"/>
      <c r="AC43" s="282"/>
    </row>
    <row r="44" spans="1:29" s="128" customFormat="1" ht="15.75">
      <c r="A44" s="280"/>
      <c r="B44" s="47"/>
      <c r="C44" s="47"/>
      <c r="D44" s="47"/>
      <c r="E44" s="47"/>
      <c r="F44" s="27"/>
      <c r="G44" s="47"/>
      <c r="H44" s="47"/>
      <c r="I44" s="47"/>
      <c r="J44" s="27"/>
      <c r="K44" s="4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1"/>
      <c r="AC44" s="282"/>
    </row>
    <row r="45" spans="1:29" s="128" customFormat="1" ht="15.75">
      <c r="A45" s="269"/>
      <c r="B45" s="270"/>
      <c r="C45" s="270"/>
      <c r="D45" s="270"/>
      <c r="E45" s="270"/>
      <c r="F45" s="278"/>
      <c r="G45" s="270"/>
      <c r="H45" s="287"/>
      <c r="I45" s="47"/>
      <c r="J45" s="27"/>
      <c r="K45" s="4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1"/>
      <c r="AC45" s="282"/>
    </row>
    <row r="46" spans="1:29" s="128" customFormat="1" ht="15.75">
      <c r="A46" s="269"/>
      <c r="B46" s="274"/>
      <c r="C46" s="270"/>
      <c r="D46" s="270"/>
      <c r="E46" s="270"/>
      <c r="F46" s="287"/>
      <c r="G46" s="270"/>
      <c r="H46" s="278"/>
      <c r="I46" s="47"/>
      <c r="J46" s="27"/>
      <c r="K46" s="4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1"/>
      <c r="AC46" s="282"/>
    </row>
    <row r="47" spans="1:29" s="128" customFormat="1" ht="15.75">
      <c r="A47" s="276"/>
      <c r="B47" s="274"/>
      <c r="C47" s="270"/>
      <c r="D47" s="270"/>
      <c r="E47" s="270"/>
      <c r="F47" s="96"/>
      <c r="G47" s="270"/>
      <c r="H47" s="125"/>
      <c r="I47" s="47"/>
      <c r="J47" s="27"/>
      <c r="K47" s="4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1"/>
      <c r="AC47" s="282"/>
    </row>
    <row r="48" spans="1:29" s="128" customFormat="1" ht="15.75">
      <c r="A48" s="276"/>
      <c r="B48" s="274"/>
      <c r="C48" s="274"/>
      <c r="D48" s="274"/>
      <c r="E48" s="274"/>
      <c r="F48" s="125"/>
      <c r="G48" s="274"/>
      <c r="H48" s="275"/>
      <c r="I48" s="47"/>
      <c r="J48" s="27"/>
      <c r="K48" s="4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1"/>
      <c r="AC48" s="282"/>
    </row>
    <row r="49" spans="1:29" s="128" customFormat="1" ht="15.75">
      <c r="A49" s="276"/>
      <c r="B49" s="274"/>
      <c r="C49" s="274"/>
      <c r="D49" s="274"/>
      <c r="E49" s="274"/>
      <c r="F49" s="125"/>
      <c r="G49" s="274"/>
      <c r="H49" s="275"/>
      <c r="I49" s="47"/>
      <c r="J49" s="27"/>
      <c r="K49" s="4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1"/>
      <c r="AC49" s="282"/>
    </row>
    <row r="50" spans="1:29" s="128" customFormat="1" ht="15.75">
      <c r="A50" s="290"/>
      <c r="B50" s="268"/>
      <c r="C50" s="268"/>
      <c r="D50" s="268"/>
      <c r="E50" s="268"/>
      <c r="F50" s="270"/>
      <c r="G50" s="268"/>
      <c r="H50" s="288"/>
      <c r="I50" s="47"/>
      <c r="J50" s="27"/>
      <c r="K50" s="4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1"/>
      <c r="AC50" s="282"/>
    </row>
    <row r="51" spans="1:29" s="128" customFormat="1" ht="15.75">
      <c r="A51" s="277"/>
      <c r="B51" s="268"/>
      <c r="C51" s="268"/>
      <c r="D51" s="268"/>
      <c r="E51" s="268"/>
      <c r="F51" s="270"/>
      <c r="G51" s="268"/>
      <c r="H51" s="288"/>
      <c r="I51" s="47"/>
      <c r="J51" s="27"/>
      <c r="K51" s="4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1"/>
      <c r="AC51" s="282"/>
    </row>
    <row r="52" spans="1:29" s="128" customFormat="1" ht="15.75">
      <c r="A52" s="279"/>
      <c r="B52" s="268"/>
      <c r="C52" s="268"/>
      <c r="D52" s="268"/>
      <c r="E52" s="268"/>
      <c r="F52" s="268"/>
      <c r="G52" s="268"/>
      <c r="H52" s="288"/>
      <c r="I52" s="47"/>
      <c r="J52" s="27"/>
      <c r="K52" s="4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1"/>
      <c r="AC52" s="282"/>
    </row>
    <row r="53" spans="1:29" s="128" customFormat="1" ht="15.75">
      <c r="A53" s="277"/>
      <c r="B53" s="268"/>
      <c r="C53" s="268"/>
      <c r="D53" s="268"/>
      <c r="E53" s="268"/>
      <c r="F53" s="268"/>
      <c r="G53" s="268"/>
      <c r="H53" s="288"/>
      <c r="I53" s="47"/>
      <c r="J53" s="27"/>
      <c r="K53" s="4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1"/>
      <c r="AC53" s="282"/>
    </row>
    <row r="54" spans="1:29" s="128" customFormat="1" ht="15.75">
      <c r="A54" s="279"/>
      <c r="B54" s="268"/>
      <c r="C54" s="268"/>
      <c r="D54" s="268"/>
      <c r="E54" s="268"/>
      <c r="F54" s="268"/>
      <c r="G54" s="268"/>
      <c r="H54" s="288"/>
      <c r="I54" s="47"/>
      <c r="J54" s="27"/>
      <c r="K54" s="4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1"/>
      <c r="AC54" s="282"/>
    </row>
    <row r="55" spans="1:29" s="128" customFormat="1" ht="15.75">
      <c r="A55" s="277"/>
      <c r="B55" s="268"/>
      <c r="C55" s="268"/>
      <c r="D55" s="268"/>
      <c r="E55" s="268"/>
      <c r="F55" s="270"/>
      <c r="G55" s="268"/>
      <c r="H55" s="288"/>
      <c r="I55" s="47"/>
      <c r="J55" s="27"/>
      <c r="K55" s="4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1"/>
      <c r="AC55" s="282"/>
    </row>
    <row r="56" spans="1:29" s="128" customFormat="1" ht="15.75">
      <c r="A56" s="277"/>
      <c r="B56" s="268"/>
      <c r="C56" s="268"/>
      <c r="D56" s="268"/>
      <c r="E56" s="268"/>
      <c r="F56" s="270"/>
      <c r="G56" s="268"/>
      <c r="H56" s="288"/>
      <c r="I56" s="47"/>
      <c r="J56" s="27"/>
      <c r="K56" s="4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1"/>
      <c r="AC56" s="282"/>
    </row>
    <row r="57" spans="1:29" s="128" customFormat="1" ht="15.75">
      <c r="A57" s="277"/>
      <c r="B57" s="268"/>
      <c r="C57" s="268"/>
      <c r="D57" s="268"/>
      <c r="E57" s="268"/>
      <c r="F57" s="270"/>
      <c r="G57" s="268"/>
      <c r="H57" s="288"/>
      <c r="I57" s="47"/>
      <c r="J57" s="27"/>
      <c r="K57" s="4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1"/>
      <c r="AC57" s="282"/>
    </row>
    <row r="58" spans="1:29" s="128" customFormat="1" ht="15.75">
      <c r="A58" s="279"/>
      <c r="B58" s="268"/>
      <c r="C58" s="268"/>
      <c r="D58" s="268"/>
      <c r="E58" s="268"/>
      <c r="F58" s="268"/>
      <c r="G58" s="268"/>
      <c r="H58" s="288"/>
      <c r="I58" s="47"/>
      <c r="J58" s="27"/>
      <c r="K58" s="4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1"/>
      <c r="AC58" s="282"/>
    </row>
    <row r="59" spans="1:29" s="128" customFormat="1" ht="15.75">
      <c r="A59" s="279"/>
      <c r="B59" s="268"/>
      <c r="C59" s="268"/>
      <c r="D59" s="268"/>
      <c r="E59" s="268"/>
      <c r="F59" s="268"/>
      <c r="G59" s="268"/>
      <c r="H59" s="288"/>
      <c r="I59" s="47"/>
      <c r="J59" s="27"/>
      <c r="K59" s="4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1"/>
      <c r="AC59" s="282"/>
    </row>
    <row r="60" spans="1:29" s="128" customFormat="1" ht="15.75">
      <c r="A60" s="280"/>
      <c r="B60" s="47"/>
      <c r="C60" s="47"/>
      <c r="D60" s="47"/>
      <c r="E60" s="47"/>
      <c r="F60" s="27"/>
      <c r="G60" s="47"/>
      <c r="H60" s="47"/>
      <c r="I60" s="47"/>
      <c r="J60" s="27"/>
      <c r="K60" s="4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1"/>
      <c r="AC60" s="282"/>
    </row>
    <row r="61" spans="1:29" s="128" customFormat="1" ht="15.75">
      <c r="A61" s="269"/>
      <c r="B61" s="270"/>
      <c r="C61" s="270"/>
      <c r="D61" s="270"/>
      <c r="E61" s="270"/>
      <c r="F61" s="278"/>
      <c r="G61" s="270"/>
      <c r="H61" s="287"/>
      <c r="I61" s="47"/>
      <c r="J61" s="27"/>
      <c r="K61" s="4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1"/>
      <c r="AC61" s="282"/>
    </row>
    <row r="62" spans="1:29" s="128" customFormat="1" ht="15.75">
      <c r="A62" s="269"/>
      <c r="B62" s="274"/>
      <c r="C62" s="270"/>
      <c r="D62" s="270"/>
      <c r="E62" s="270"/>
      <c r="F62" s="287"/>
      <c r="G62" s="270"/>
      <c r="H62" s="278"/>
      <c r="I62" s="47"/>
      <c r="J62" s="27"/>
      <c r="K62" s="4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1"/>
      <c r="AC62" s="282"/>
    </row>
    <row r="63" spans="1:29" s="128" customFormat="1" ht="15.75">
      <c r="A63" s="276"/>
      <c r="B63" s="274"/>
      <c r="C63" s="270"/>
      <c r="D63" s="270"/>
      <c r="E63" s="270"/>
      <c r="F63" s="96"/>
      <c r="G63" s="270"/>
      <c r="H63" s="125"/>
      <c r="I63" s="47"/>
      <c r="J63" s="27"/>
      <c r="K63" s="4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1"/>
      <c r="AC63" s="282"/>
    </row>
    <row r="64" spans="1:29" s="128" customFormat="1" ht="15.75">
      <c r="A64" s="276"/>
      <c r="B64" s="274"/>
      <c r="C64" s="274"/>
      <c r="D64" s="274"/>
      <c r="E64" s="274"/>
      <c r="F64" s="125"/>
      <c r="G64" s="274"/>
      <c r="H64" s="275"/>
      <c r="I64" s="47"/>
      <c r="J64" s="27"/>
      <c r="K64" s="4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1"/>
      <c r="AC64" s="282"/>
    </row>
    <row r="65" spans="1:29" s="128" customFormat="1" ht="15.75">
      <c r="A65" s="276"/>
      <c r="B65" s="274"/>
      <c r="C65" s="274"/>
      <c r="D65" s="274"/>
      <c r="E65" s="274"/>
      <c r="F65" s="125"/>
      <c r="G65" s="274"/>
      <c r="H65" s="275"/>
      <c r="I65" s="47"/>
      <c r="J65" s="27"/>
      <c r="K65" s="4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1"/>
      <c r="AC65" s="282"/>
    </row>
    <row r="66" spans="1:29" s="128" customFormat="1" ht="15.75">
      <c r="A66" s="290"/>
      <c r="B66" s="268"/>
      <c r="C66" s="268"/>
      <c r="D66" s="268"/>
      <c r="E66" s="268"/>
      <c r="F66" s="96"/>
      <c r="G66" s="268"/>
      <c r="H66" s="288"/>
      <c r="I66" s="47"/>
      <c r="J66" s="2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1"/>
      <c r="AC66" s="282"/>
    </row>
    <row r="67" spans="1:29" s="128" customFormat="1" ht="15.75">
      <c r="A67" s="277"/>
      <c r="B67" s="268"/>
      <c r="C67" s="268"/>
      <c r="D67" s="268"/>
      <c r="E67" s="268"/>
      <c r="F67" s="96"/>
      <c r="G67" s="268"/>
      <c r="H67" s="288"/>
      <c r="I67" s="47"/>
      <c r="J67" s="2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1"/>
      <c r="AC67" s="282"/>
    </row>
    <row r="68" spans="1:29" s="128" customFormat="1" ht="15.75">
      <c r="A68" s="277"/>
      <c r="B68" s="268"/>
      <c r="C68" s="268"/>
      <c r="D68" s="268"/>
      <c r="E68" s="268"/>
      <c r="F68" s="96"/>
      <c r="G68" s="268"/>
      <c r="H68" s="288"/>
      <c r="I68" s="47"/>
      <c r="J68" s="2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1"/>
      <c r="AC68" s="282"/>
    </row>
    <row r="69" spans="1:29" s="128" customFormat="1" ht="15.75">
      <c r="A69" s="279"/>
      <c r="B69" s="268"/>
      <c r="C69" s="278"/>
      <c r="D69" s="278"/>
      <c r="E69" s="278"/>
      <c r="F69" s="278"/>
      <c r="G69" s="268"/>
      <c r="H69" s="288"/>
      <c r="I69" s="47"/>
      <c r="J69" s="2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1"/>
      <c r="AC69" s="282"/>
    </row>
    <row r="70" spans="1:29" s="128" customFormat="1" ht="15.75">
      <c r="A70" s="277"/>
      <c r="B70" s="268"/>
      <c r="C70" s="268"/>
      <c r="D70" s="268"/>
      <c r="E70" s="268"/>
      <c r="F70" s="96"/>
      <c r="G70" s="268"/>
      <c r="H70" s="288"/>
      <c r="I70" s="47"/>
      <c r="J70" s="2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1"/>
      <c r="AC70" s="282"/>
    </row>
    <row r="71" spans="1:29" s="128" customFormat="1" ht="15.75">
      <c r="A71" s="279"/>
      <c r="B71" s="268"/>
      <c r="C71" s="278"/>
      <c r="D71" s="278"/>
      <c r="E71" s="278"/>
      <c r="F71" s="278"/>
      <c r="G71" s="268"/>
      <c r="H71" s="288"/>
      <c r="I71" s="47"/>
      <c r="J71" s="2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1"/>
      <c r="AC71" s="282"/>
    </row>
    <row r="72" spans="1:29" s="128" customFormat="1" ht="15.75">
      <c r="A72" s="277"/>
      <c r="B72" s="268"/>
      <c r="C72" s="268"/>
      <c r="D72" s="268"/>
      <c r="E72" s="268"/>
      <c r="F72" s="96"/>
      <c r="G72" s="268"/>
      <c r="H72" s="288"/>
      <c r="I72" s="47"/>
      <c r="J72" s="2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1"/>
      <c r="AC72" s="282"/>
    </row>
    <row r="73" spans="1:29" s="128" customFormat="1" ht="15.75">
      <c r="A73" s="277"/>
      <c r="B73" s="268"/>
      <c r="C73" s="268"/>
      <c r="D73" s="268"/>
      <c r="E73" s="268"/>
      <c r="F73" s="96"/>
      <c r="G73" s="268"/>
      <c r="H73" s="288"/>
      <c r="I73" s="47"/>
      <c r="J73" s="2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1"/>
      <c r="AC73" s="282"/>
    </row>
    <row r="74" spans="1:29" s="128" customFormat="1" ht="15.75">
      <c r="A74" s="277"/>
      <c r="B74" s="268"/>
      <c r="C74" s="268"/>
      <c r="D74" s="268"/>
      <c r="E74" s="268"/>
      <c r="F74" s="96"/>
      <c r="G74" s="268"/>
      <c r="H74" s="288"/>
      <c r="I74" s="47"/>
      <c r="J74" s="2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1"/>
      <c r="AC74" s="282"/>
    </row>
    <row r="75" spans="1:29" s="128" customFormat="1" ht="15.75">
      <c r="A75" s="277"/>
      <c r="B75" s="268"/>
      <c r="C75" s="268"/>
      <c r="D75" s="268"/>
      <c r="E75" s="268"/>
      <c r="F75" s="96"/>
      <c r="G75" s="268"/>
      <c r="H75" s="288"/>
      <c r="I75" s="47"/>
      <c r="J75" s="2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1"/>
      <c r="AC75" s="282"/>
    </row>
    <row r="76" spans="1:29" s="128" customFormat="1" ht="15.75">
      <c r="A76" s="279"/>
      <c r="B76" s="268"/>
      <c r="C76" s="278"/>
      <c r="D76" s="278"/>
      <c r="E76" s="278"/>
      <c r="F76" s="278"/>
      <c r="G76" s="268"/>
      <c r="H76" s="288"/>
      <c r="I76" s="47"/>
      <c r="J76" s="2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1"/>
      <c r="AC76" s="282"/>
    </row>
    <row r="77" spans="1:29" s="128" customFormat="1" ht="15.75">
      <c r="A77" s="279"/>
      <c r="B77" s="268"/>
      <c r="C77" s="268"/>
      <c r="D77" s="268"/>
      <c r="E77" s="268"/>
      <c r="F77" s="268"/>
      <c r="G77" s="268"/>
      <c r="H77" s="288"/>
      <c r="I77" s="47"/>
      <c r="J77" s="2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1"/>
      <c r="AC77" s="28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0.28125" style="8" customWidth="1"/>
    <col min="2" max="5" width="14.00390625" style="37" customWidth="1"/>
    <col min="6" max="6" width="11.8515625" style="16" customWidth="1"/>
    <col min="7" max="9" width="14.00390625" style="37" customWidth="1"/>
    <col min="10" max="10" width="11.8515625" style="16" customWidth="1"/>
    <col min="11" max="11" width="14.00390625" style="37" customWidth="1"/>
    <col min="12" max="13" width="11.28125" style="16" customWidth="1"/>
    <col min="14" max="14" width="11.8515625" style="16" customWidth="1"/>
    <col min="15" max="15" width="11.140625" style="16" customWidth="1"/>
    <col min="16" max="16" width="11.7109375" style="16" customWidth="1"/>
    <col min="17" max="17" width="10.8515625" style="16" customWidth="1"/>
    <col min="18" max="18" width="11.00390625" style="16" customWidth="1"/>
    <col min="19" max="19" width="11.140625" style="16" customWidth="1"/>
    <col min="20" max="20" width="11.7109375" style="16" customWidth="1"/>
    <col min="21" max="21" width="10.8515625" style="16" customWidth="1"/>
    <col min="22" max="22" width="11.00390625" style="16" customWidth="1"/>
    <col min="23" max="23" width="11.140625" style="16" customWidth="1"/>
    <col min="24" max="24" width="11.7109375" style="16" customWidth="1"/>
    <col min="25" max="25" width="10.8515625" style="16" customWidth="1"/>
    <col min="26" max="26" width="11.00390625" style="16" customWidth="1"/>
    <col min="27" max="27" width="14.140625" style="16" customWidth="1"/>
    <col min="28" max="28" width="13.7109375" style="14" bestFit="1" customWidth="1"/>
    <col min="29" max="29" width="10.8515625" style="18" customWidth="1"/>
    <col min="30" max="16384" width="9.140625" style="7" customWidth="1"/>
  </cols>
  <sheetData>
    <row r="1" ht="18.75">
      <c r="A1" s="67" t="s">
        <v>183</v>
      </c>
    </row>
    <row r="2" spans="1:29" s="5" customFormat="1" ht="18.75">
      <c r="A2" s="67" t="s">
        <v>151</v>
      </c>
      <c r="B2" s="39"/>
      <c r="C2" s="39"/>
      <c r="D2" s="39"/>
      <c r="E2" s="39"/>
      <c r="G2" s="39"/>
      <c r="H2" s="39"/>
      <c r="I2" s="39"/>
      <c r="K2" s="39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2" t="s">
        <v>7</v>
      </c>
      <c r="G3" s="39"/>
      <c r="H3" s="39"/>
      <c r="I3" s="39"/>
      <c r="J3" s="2" t="s">
        <v>7</v>
      </c>
      <c r="K3" s="39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29" s="5" customFormat="1" ht="15.75">
      <c r="A4" s="69" t="s">
        <v>89</v>
      </c>
      <c r="B4" s="39"/>
      <c r="C4" s="39"/>
      <c r="D4" s="39"/>
      <c r="E4" s="39"/>
      <c r="F4" s="2"/>
      <c r="G4" s="39"/>
      <c r="H4" s="39"/>
      <c r="I4" s="39"/>
      <c r="J4" s="2"/>
      <c r="K4" s="39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2:29" s="5" customFormat="1" ht="15.75">
      <c r="B5" s="39"/>
      <c r="C5" s="39"/>
      <c r="D5" s="39"/>
      <c r="E5" s="39"/>
      <c r="F5" s="2" t="s">
        <v>50</v>
      </c>
      <c r="G5" s="39"/>
      <c r="H5" s="39"/>
      <c r="I5" s="39"/>
      <c r="J5" s="2" t="s">
        <v>52</v>
      </c>
      <c r="K5" s="39" t="s">
        <v>86</v>
      </c>
      <c r="L5" s="2"/>
      <c r="M5" s="2"/>
      <c r="N5" s="2" t="s">
        <v>53</v>
      </c>
      <c r="O5" s="2"/>
      <c r="P5" s="2"/>
      <c r="Q5" s="2"/>
      <c r="R5" s="2" t="s">
        <v>49</v>
      </c>
      <c r="S5" s="2"/>
      <c r="T5" s="2"/>
      <c r="U5" s="2"/>
      <c r="V5" s="2" t="s">
        <v>50</v>
      </c>
      <c r="W5" s="2"/>
      <c r="X5" s="2"/>
      <c r="Y5" s="2"/>
      <c r="Z5" s="2" t="s">
        <v>52</v>
      </c>
      <c r="AA5" s="2" t="s">
        <v>1</v>
      </c>
      <c r="AB5" s="1" t="s">
        <v>1</v>
      </c>
      <c r="AC5" s="4" t="s">
        <v>2</v>
      </c>
    </row>
    <row r="6" spans="2:29" s="5" customFormat="1" ht="16.5" thickBot="1">
      <c r="B6" s="39" t="s">
        <v>10</v>
      </c>
      <c r="C6" s="39" t="s">
        <v>38</v>
      </c>
      <c r="D6" s="39" t="s">
        <v>39</v>
      </c>
      <c r="E6" s="39" t="s">
        <v>40</v>
      </c>
      <c r="F6" s="2" t="s">
        <v>91</v>
      </c>
      <c r="G6" s="39" t="s">
        <v>51</v>
      </c>
      <c r="H6" s="39" t="s">
        <v>41</v>
      </c>
      <c r="I6" s="39" t="s">
        <v>42</v>
      </c>
      <c r="J6" s="2" t="s">
        <v>91</v>
      </c>
      <c r="K6" s="39" t="s">
        <v>44</v>
      </c>
      <c r="L6" s="2" t="s">
        <v>48</v>
      </c>
      <c r="M6" s="2" t="s">
        <v>47</v>
      </c>
      <c r="N6" s="2" t="s">
        <v>91</v>
      </c>
      <c r="O6" s="2" t="s">
        <v>46</v>
      </c>
      <c r="P6" s="2" t="s">
        <v>45</v>
      </c>
      <c r="Q6" s="2" t="s">
        <v>37</v>
      </c>
      <c r="R6" s="2" t="s">
        <v>91</v>
      </c>
      <c r="S6" s="2" t="s">
        <v>38</v>
      </c>
      <c r="T6" s="2" t="s">
        <v>39</v>
      </c>
      <c r="U6" s="2" t="s">
        <v>40</v>
      </c>
      <c r="V6" s="2" t="s">
        <v>91</v>
      </c>
      <c r="W6" s="2" t="s">
        <v>51</v>
      </c>
      <c r="X6" s="2" t="s">
        <v>41</v>
      </c>
      <c r="Y6" s="2" t="s">
        <v>42</v>
      </c>
      <c r="Z6" s="2" t="s">
        <v>91</v>
      </c>
      <c r="AA6" s="2" t="s">
        <v>0</v>
      </c>
      <c r="AB6" s="1" t="s">
        <v>3</v>
      </c>
      <c r="AC6" s="4" t="s">
        <v>4</v>
      </c>
    </row>
    <row r="7" spans="1:29" s="31" customFormat="1" ht="16.5" thickBot="1">
      <c r="A7" s="199" t="s">
        <v>152</v>
      </c>
      <c r="B7" s="107">
        <v>21081</v>
      </c>
      <c r="C7" s="87">
        <v>0</v>
      </c>
      <c r="D7" s="87"/>
      <c r="E7" s="87">
        <v>0</v>
      </c>
      <c r="F7" s="110">
        <f aca="true" t="shared" si="0" ref="F7:F21">SUM(C7:E7)</f>
        <v>0</v>
      </c>
      <c r="G7" s="87"/>
      <c r="H7" s="87"/>
      <c r="I7" s="87"/>
      <c r="J7" s="108">
        <f aca="true" t="shared" si="1" ref="J7:J21">SUM(G7:I7)</f>
        <v>0</v>
      </c>
      <c r="K7" s="87"/>
      <c r="L7" s="87"/>
      <c r="M7" s="87"/>
      <c r="N7" s="105">
        <f aca="true" t="shared" si="2" ref="N7:N21">SUM(K7:M7)</f>
        <v>0</v>
      </c>
      <c r="O7" s="87"/>
      <c r="P7" s="87"/>
      <c r="Q7" s="87" t="s">
        <v>7</v>
      </c>
      <c r="R7" s="105">
        <f aca="true" t="shared" si="3" ref="R7:R21">SUM(O7:Q7)</f>
        <v>0</v>
      </c>
      <c r="S7" s="87"/>
      <c r="T7" s="87"/>
      <c r="U7" s="87" t="s">
        <v>7</v>
      </c>
      <c r="V7" s="105">
        <f aca="true" t="shared" si="4" ref="V7:V21">SUM(S7:U7)</f>
        <v>0</v>
      </c>
      <c r="W7" s="87"/>
      <c r="X7" s="87"/>
      <c r="Y7" s="87" t="s">
        <v>7</v>
      </c>
      <c r="Z7" s="105">
        <f aca="true" t="shared" si="5" ref="Z7:Z21">SUM(W7:Y7)</f>
        <v>0</v>
      </c>
      <c r="AA7" s="88">
        <f>F7+N7+R7+J7+V7+Z7</f>
        <v>0</v>
      </c>
      <c r="AB7" s="101">
        <f aca="true" t="shared" si="6" ref="AB7:AB20">B7-AA7</f>
        <v>21081</v>
      </c>
      <c r="AC7" s="299">
        <f aca="true" t="shared" si="7" ref="AC7:AC21">AA7/B7</f>
        <v>0</v>
      </c>
    </row>
    <row r="8" spans="1:29" s="31" customFormat="1" ht="16.5" thickBot="1">
      <c r="A8" s="199" t="s">
        <v>153</v>
      </c>
      <c r="B8" s="107">
        <v>25126</v>
      </c>
      <c r="C8" s="87"/>
      <c r="D8" s="87"/>
      <c r="E8" s="87"/>
      <c r="F8" s="110">
        <f t="shared" si="0"/>
        <v>0</v>
      </c>
      <c r="G8" s="87"/>
      <c r="H8" s="87"/>
      <c r="I8" s="87">
        <v>0</v>
      </c>
      <c r="J8" s="108">
        <f t="shared" si="1"/>
        <v>0</v>
      </c>
      <c r="K8" s="87"/>
      <c r="L8" s="87"/>
      <c r="M8" s="87"/>
      <c r="N8" s="105">
        <f t="shared" si="2"/>
        <v>0</v>
      </c>
      <c r="O8" s="87"/>
      <c r="P8" s="87"/>
      <c r="Q8" s="87"/>
      <c r="R8" s="105">
        <f t="shared" si="3"/>
        <v>0</v>
      </c>
      <c r="S8" s="87"/>
      <c r="T8" s="87"/>
      <c r="U8" s="87"/>
      <c r="V8" s="105">
        <f t="shared" si="4"/>
        <v>0</v>
      </c>
      <c r="W8" s="87"/>
      <c r="X8" s="87"/>
      <c r="Y8" s="87"/>
      <c r="Z8" s="105">
        <f t="shared" si="5"/>
        <v>0</v>
      </c>
      <c r="AA8" s="88">
        <f aca="true" t="shared" si="8" ref="AA8:AA21">F8+N8+R8+J8+V8+Z8</f>
        <v>0</v>
      </c>
      <c r="AB8" s="116">
        <f t="shared" si="6"/>
        <v>25126</v>
      </c>
      <c r="AC8" s="299">
        <f t="shared" si="7"/>
        <v>0</v>
      </c>
    </row>
    <row r="9" spans="1:29" s="31" customFormat="1" ht="16.5" thickBot="1">
      <c r="A9" s="199" t="s">
        <v>154</v>
      </c>
      <c r="B9" s="107">
        <v>76444</v>
      </c>
      <c r="C9" s="87"/>
      <c r="D9" s="87"/>
      <c r="E9" s="87"/>
      <c r="F9" s="110">
        <f t="shared" si="0"/>
        <v>0</v>
      </c>
      <c r="G9" s="87"/>
      <c r="H9" s="87">
        <v>0</v>
      </c>
      <c r="I9" s="87">
        <v>0</v>
      </c>
      <c r="J9" s="108">
        <f t="shared" si="1"/>
        <v>0</v>
      </c>
      <c r="K9" s="87"/>
      <c r="L9" s="87"/>
      <c r="M9" s="87"/>
      <c r="N9" s="105">
        <f t="shared" si="2"/>
        <v>0</v>
      </c>
      <c r="O9" s="87"/>
      <c r="P9" s="87"/>
      <c r="Q9" s="87"/>
      <c r="R9" s="105">
        <f t="shared" si="3"/>
        <v>0</v>
      </c>
      <c r="S9" s="87"/>
      <c r="T9" s="87"/>
      <c r="U9" s="87"/>
      <c r="V9" s="105">
        <f t="shared" si="4"/>
        <v>0</v>
      </c>
      <c r="W9" s="87"/>
      <c r="X9" s="87"/>
      <c r="Y9" s="87"/>
      <c r="Z9" s="105">
        <f t="shared" si="5"/>
        <v>0</v>
      </c>
      <c r="AA9" s="88">
        <f t="shared" si="8"/>
        <v>0</v>
      </c>
      <c r="AB9" s="116">
        <f t="shared" si="6"/>
        <v>76444</v>
      </c>
      <c r="AC9" s="299">
        <f t="shared" si="7"/>
        <v>0</v>
      </c>
    </row>
    <row r="10" spans="1:29" s="31" customFormat="1" ht="16.5" thickBot="1">
      <c r="A10" s="199" t="s">
        <v>155</v>
      </c>
      <c r="B10" s="40">
        <v>102563</v>
      </c>
      <c r="C10" s="87"/>
      <c r="D10" s="87"/>
      <c r="E10" s="87"/>
      <c r="F10" s="110">
        <f t="shared" si="0"/>
        <v>0</v>
      </c>
      <c r="G10" s="87"/>
      <c r="H10" s="87"/>
      <c r="I10" s="87"/>
      <c r="J10" s="108">
        <f t="shared" si="1"/>
        <v>0</v>
      </c>
      <c r="K10" s="72"/>
      <c r="L10" s="87"/>
      <c r="M10" s="87"/>
      <c r="N10" s="105">
        <f t="shared" si="2"/>
        <v>0</v>
      </c>
      <c r="O10" s="87"/>
      <c r="P10" s="87"/>
      <c r="Q10" s="87"/>
      <c r="R10" s="105">
        <f t="shared" si="3"/>
        <v>0</v>
      </c>
      <c r="S10" s="87"/>
      <c r="T10" s="87"/>
      <c r="U10" s="87"/>
      <c r="V10" s="105">
        <f t="shared" si="4"/>
        <v>0</v>
      </c>
      <c r="W10" s="87"/>
      <c r="X10" s="87"/>
      <c r="Y10" s="87"/>
      <c r="Z10" s="105">
        <f t="shared" si="5"/>
        <v>0</v>
      </c>
      <c r="AA10" s="88">
        <f t="shared" si="8"/>
        <v>0</v>
      </c>
      <c r="AB10" s="116">
        <f t="shared" si="6"/>
        <v>102563</v>
      </c>
      <c r="AC10" s="299">
        <f t="shared" si="7"/>
        <v>0</v>
      </c>
    </row>
    <row r="11" spans="1:29" s="31" customFormat="1" ht="16.5" thickBot="1">
      <c r="A11" s="199" t="s">
        <v>156</v>
      </c>
      <c r="B11" s="40">
        <v>26450</v>
      </c>
      <c r="C11" s="87"/>
      <c r="D11" s="87"/>
      <c r="E11" s="87"/>
      <c r="F11" s="110">
        <f t="shared" si="0"/>
        <v>0</v>
      </c>
      <c r="G11" s="87"/>
      <c r="H11" s="87"/>
      <c r="I11" s="87"/>
      <c r="J11" s="108">
        <f t="shared" si="1"/>
        <v>0</v>
      </c>
      <c r="K11" s="72"/>
      <c r="L11" s="87"/>
      <c r="M11" s="87"/>
      <c r="N11" s="105">
        <f t="shared" si="2"/>
        <v>0</v>
      </c>
      <c r="O11" s="87"/>
      <c r="P11" s="87"/>
      <c r="Q11" s="87"/>
      <c r="R11" s="105">
        <f t="shared" si="3"/>
        <v>0</v>
      </c>
      <c r="S11" s="87"/>
      <c r="T11" s="87"/>
      <c r="U11" s="87"/>
      <c r="V11" s="105">
        <f t="shared" si="4"/>
        <v>0</v>
      </c>
      <c r="W11" s="87"/>
      <c r="X11" s="87"/>
      <c r="Y11" s="87"/>
      <c r="Z11" s="105">
        <f t="shared" si="5"/>
        <v>0</v>
      </c>
      <c r="AA11" s="88">
        <f t="shared" si="8"/>
        <v>0</v>
      </c>
      <c r="AB11" s="116">
        <f t="shared" si="6"/>
        <v>26450</v>
      </c>
      <c r="AC11" s="299">
        <f t="shared" si="7"/>
        <v>0</v>
      </c>
    </row>
    <row r="12" spans="1:29" s="31" customFormat="1" ht="16.5" thickBot="1">
      <c r="A12" s="199" t="s">
        <v>157</v>
      </c>
      <c r="B12" s="40">
        <v>57286</v>
      </c>
      <c r="C12" s="87"/>
      <c r="D12" s="87"/>
      <c r="E12" s="87"/>
      <c r="F12" s="110">
        <f t="shared" si="0"/>
        <v>0</v>
      </c>
      <c r="G12" s="87"/>
      <c r="H12" s="87"/>
      <c r="I12" s="87"/>
      <c r="J12" s="108">
        <f t="shared" si="1"/>
        <v>0</v>
      </c>
      <c r="K12" s="72"/>
      <c r="L12" s="87"/>
      <c r="M12" s="87"/>
      <c r="N12" s="105">
        <f t="shared" si="2"/>
        <v>0</v>
      </c>
      <c r="O12" s="87"/>
      <c r="P12" s="87"/>
      <c r="Q12" s="87"/>
      <c r="R12" s="105">
        <f t="shared" si="3"/>
        <v>0</v>
      </c>
      <c r="S12" s="87"/>
      <c r="T12" s="87"/>
      <c r="U12" s="87"/>
      <c r="V12" s="105">
        <f t="shared" si="4"/>
        <v>0</v>
      </c>
      <c r="W12" s="87"/>
      <c r="X12" s="87"/>
      <c r="Y12" s="87"/>
      <c r="Z12" s="105">
        <f t="shared" si="5"/>
        <v>0</v>
      </c>
      <c r="AA12" s="88">
        <f t="shared" si="8"/>
        <v>0</v>
      </c>
      <c r="AB12" s="116">
        <f t="shared" si="6"/>
        <v>57286</v>
      </c>
      <c r="AC12" s="299">
        <f t="shared" si="7"/>
        <v>0</v>
      </c>
    </row>
    <row r="13" spans="1:29" s="31" customFormat="1" ht="16.5" thickBot="1">
      <c r="A13" s="199" t="s">
        <v>158</v>
      </c>
      <c r="B13" s="40">
        <v>68105</v>
      </c>
      <c r="C13" s="87"/>
      <c r="D13" s="87"/>
      <c r="E13" s="87"/>
      <c r="F13" s="110">
        <f t="shared" si="0"/>
        <v>0</v>
      </c>
      <c r="G13" s="87"/>
      <c r="H13" s="87"/>
      <c r="I13" s="87"/>
      <c r="J13" s="108">
        <f t="shared" si="1"/>
        <v>0</v>
      </c>
      <c r="K13" s="72"/>
      <c r="L13" s="87"/>
      <c r="M13" s="87"/>
      <c r="N13" s="105">
        <f t="shared" si="2"/>
        <v>0</v>
      </c>
      <c r="O13" s="87"/>
      <c r="P13" s="87"/>
      <c r="Q13" s="87"/>
      <c r="R13" s="105">
        <f t="shared" si="3"/>
        <v>0</v>
      </c>
      <c r="S13" s="87"/>
      <c r="T13" s="87"/>
      <c r="U13" s="87"/>
      <c r="V13" s="105">
        <f t="shared" si="4"/>
        <v>0</v>
      </c>
      <c r="W13" s="87"/>
      <c r="X13" s="87"/>
      <c r="Y13" s="87"/>
      <c r="Z13" s="105">
        <f t="shared" si="5"/>
        <v>0</v>
      </c>
      <c r="AA13" s="88">
        <f t="shared" si="8"/>
        <v>0</v>
      </c>
      <c r="AB13" s="116">
        <f t="shared" si="6"/>
        <v>68105</v>
      </c>
      <c r="AC13" s="299">
        <f t="shared" si="7"/>
        <v>0</v>
      </c>
    </row>
    <row r="14" spans="1:29" s="31" customFormat="1" ht="16.5" thickBot="1">
      <c r="A14" s="199" t="s">
        <v>159</v>
      </c>
      <c r="B14" s="40">
        <v>22866</v>
      </c>
      <c r="C14" s="87"/>
      <c r="D14" s="87"/>
      <c r="E14" s="87"/>
      <c r="F14" s="110">
        <f t="shared" si="0"/>
        <v>0</v>
      </c>
      <c r="G14" s="87"/>
      <c r="H14" s="87"/>
      <c r="I14" s="87"/>
      <c r="J14" s="108">
        <f t="shared" si="1"/>
        <v>0</v>
      </c>
      <c r="K14" s="72"/>
      <c r="L14" s="87"/>
      <c r="M14" s="87"/>
      <c r="N14" s="105">
        <f t="shared" si="2"/>
        <v>0</v>
      </c>
      <c r="O14" s="87"/>
      <c r="P14" s="87"/>
      <c r="Q14" s="87"/>
      <c r="R14" s="105">
        <f t="shared" si="3"/>
        <v>0</v>
      </c>
      <c r="S14" s="87"/>
      <c r="T14" s="87"/>
      <c r="U14" s="87"/>
      <c r="V14" s="105">
        <f t="shared" si="4"/>
        <v>0</v>
      </c>
      <c r="W14" s="87"/>
      <c r="X14" s="87"/>
      <c r="Y14" s="87"/>
      <c r="Z14" s="105">
        <f t="shared" si="5"/>
        <v>0</v>
      </c>
      <c r="AA14" s="88">
        <f t="shared" si="8"/>
        <v>0</v>
      </c>
      <c r="AB14" s="116">
        <f t="shared" si="6"/>
        <v>22866</v>
      </c>
      <c r="AC14" s="299">
        <f t="shared" si="7"/>
        <v>0</v>
      </c>
    </row>
    <row r="15" spans="1:29" s="31" customFormat="1" ht="16.5" thickBot="1">
      <c r="A15" s="199" t="s">
        <v>160</v>
      </c>
      <c r="B15" s="40">
        <v>32833</v>
      </c>
      <c r="C15" s="87"/>
      <c r="D15" s="87"/>
      <c r="E15" s="87"/>
      <c r="F15" s="110">
        <f t="shared" si="0"/>
        <v>0</v>
      </c>
      <c r="G15" s="87"/>
      <c r="H15" s="87"/>
      <c r="I15" s="87"/>
      <c r="J15" s="108">
        <f t="shared" si="1"/>
        <v>0</v>
      </c>
      <c r="K15" s="72"/>
      <c r="L15" s="87"/>
      <c r="M15" s="87"/>
      <c r="N15" s="105">
        <f t="shared" si="2"/>
        <v>0</v>
      </c>
      <c r="O15" s="87"/>
      <c r="P15" s="87"/>
      <c r="Q15" s="87"/>
      <c r="R15" s="105">
        <f t="shared" si="3"/>
        <v>0</v>
      </c>
      <c r="S15" s="87"/>
      <c r="T15" s="87"/>
      <c r="U15" s="87"/>
      <c r="V15" s="105">
        <f t="shared" si="4"/>
        <v>0</v>
      </c>
      <c r="W15" s="87"/>
      <c r="X15" s="87"/>
      <c r="Y15" s="87"/>
      <c r="Z15" s="105">
        <f t="shared" si="5"/>
        <v>0</v>
      </c>
      <c r="AA15" s="88">
        <f t="shared" si="8"/>
        <v>0</v>
      </c>
      <c r="AB15" s="116">
        <f t="shared" si="6"/>
        <v>32833</v>
      </c>
      <c r="AC15" s="299">
        <f t="shared" si="7"/>
        <v>0</v>
      </c>
    </row>
    <row r="16" spans="1:29" s="31" customFormat="1" ht="16.5" thickBot="1">
      <c r="A16" s="199" t="s">
        <v>184</v>
      </c>
      <c r="B16" s="40">
        <v>23580</v>
      </c>
      <c r="C16" s="87"/>
      <c r="D16" s="87"/>
      <c r="E16" s="87"/>
      <c r="F16" s="110">
        <f t="shared" si="0"/>
        <v>0</v>
      </c>
      <c r="G16" s="87"/>
      <c r="H16" s="87"/>
      <c r="I16" s="87"/>
      <c r="J16" s="108">
        <f t="shared" si="1"/>
        <v>0</v>
      </c>
      <c r="K16" s="72"/>
      <c r="L16" s="87"/>
      <c r="M16" s="87"/>
      <c r="N16" s="105">
        <f t="shared" si="2"/>
        <v>0</v>
      </c>
      <c r="O16" s="87"/>
      <c r="P16" s="87"/>
      <c r="Q16" s="87"/>
      <c r="R16" s="105">
        <f t="shared" si="3"/>
        <v>0</v>
      </c>
      <c r="S16" s="87"/>
      <c r="T16" s="87"/>
      <c r="U16" s="87"/>
      <c r="V16" s="105">
        <f t="shared" si="4"/>
        <v>0</v>
      </c>
      <c r="W16" s="87"/>
      <c r="X16" s="87"/>
      <c r="Y16" s="87"/>
      <c r="Z16" s="105">
        <f t="shared" si="5"/>
        <v>0</v>
      </c>
      <c r="AA16" s="88">
        <f t="shared" si="8"/>
        <v>0</v>
      </c>
      <c r="AB16" s="116">
        <f t="shared" si="6"/>
        <v>23580</v>
      </c>
      <c r="AC16" s="299">
        <f t="shared" si="7"/>
        <v>0</v>
      </c>
    </row>
    <row r="17" spans="1:29" s="31" customFormat="1" ht="16.5" thickBot="1">
      <c r="A17" s="199" t="s">
        <v>162</v>
      </c>
      <c r="B17" s="40">
        <v>28203</v>
      </c>
      <c r="C17" s="87"/>
      <c r="D17" s="87"/>
      <c r="E17" s="87"/>
      <c r="F17" s="110">
        <f t="shared" si="0"/>
        <v>0</v>
      </c>
      <c r="G17" s="87"/>
      <c r="H17" s="87"/>
      <c r="I17" s="87"/>
      <c r="J17" s="108">
        <f t="shared" si="1"/>
        <v>0</v>
      </c>
      <c r="K17" s="72"/>
      <c r="L17" s="87"/>
      <c r="M17" s="87"/>
      <c r="N17" s="105">
        <f t="shared" si="2"/>
        <v>0</v>
      </c>
      <c r="O17" s="87"/>
      <c r="P17" s="87"/>
      <c r="Q17" s="87"/>
      <c r="R17" s="105">
        <f t="shared" si="3"/>
        <v>0</v>
      </c>
      <c r="S17" s="87"/>
      <c r="T17" s="87"/>
      <c r="U17" s="87"/>
      <c r="V17" s="105">
        <f t="shared" si="4"/>
        <v>0</v>
      </c>
      <c r="W17" s="87"/>
      <c r="X17" s="87"/>
      <c r="Y17" s="87"/>
      <c r="Z17" s="105">
        <f t="shared" si="5"/>
        <v>0</v>
      </c>
      <c r="AA17" s="88">
        <f t="shared" si="8"/>
        <v>0</v>
      </c>
      <c r="AB17" s="116">
        <f t="shared" si="6"/>
        <v>28203</v>
      </c>
      <c r="AC17" s="299">
        <f t="shared" si="7"/>
        <v>0</v>
      </c>
    </row>
    <row r="18" spans="1:29" ht="16.5" thickBot="1">
      <c r="A18" s="199" t="s">
        <v>163</v>
      </c>
      <c r="B18" s="40">
        <v>39504</v>
      </c>
      <c r="C18" s="87">
        <v>0</v>
      </c>
      <c r="D18" s="87"/>
      <c r="E18" s="87"/>
      <c r="F18" s="110">
        <f t="shared" si="0"/>
        <v>0</v>
      </c>
      <c r="G18" s="87"/>
      <c r="H18" s="87"/>
      <c r="I18" s="87"/>
      <c r="J18" s="108">
        <f t="shared" si="1"/>
        <v>0</v>
      </c>
      <c r="K18" s="72"/>
      <c r="L18" s="112"/>
      <c r="M18" s="112"/>
      <c r="N18" s="105">
        <f t="shared" si="2"/>
        <v>0</v>
      </c>
      <c r="O18" s="112"/>
      <c r="P18" s="112"/>
      <c r="Q18" s="112"/>
      <c r="R18" s="105">
        <f t="shared" si="3"/>
        <v>0</v>
      </c>
      <c r="S18" s="112"/>
      <c r="T18" s="112"/>
      <c r="U18" s="112"/>
      <c r="V18" s="105">
        <f t="shared" si="4"/>
        <v>0</v>
      </c>
      <c r="W18" s="112"/>
      <c r="X18" s="112"/>
      <c r="Y18" s="112"/>
      <c r="Z18" s="105">
        <f t="shared" si="5"/>
        <v>0</v>
      </c>
      <c r="AA18" s="88">
        <f t="shared" si="8"/>
        <v>0</v>
      </c>
      <c r="AB18" s="116">
        <f t="shared" si="6"/>
        <v>39504</v>
      </c>
      <c r="AC18" s="299">
        <f t="shared" si="7"/>
        <v>0</v>
      </c>
    </row>
    <row r="19" spans="1:29" ht="16.5" thickBot="1">
      <c r="A19" s="199" t="s">
        <v>164</v>
      </c>
      <c r="B19" s="40">
        <v>840.49</v>
      </c>
      <c r="C19" s="87"/>
      <c r="D19" s="87"/>
      <c r="E19" s="87"/>
      <c r="F19" s="110">
        <f t="shared" si="0"/>
        <v>0</v>
      </c>
      <c r="G19" s="87"/>
      <c r="H19" s="87"/>
      <c r="I19" s="87"/>
      <c r="J19" s="108">
        <f t="shared" si="1"/>
        <v>0</v>
      </c>
      <c r="K19" s="72"/>
      <c r="L19" s="112"/>
      <c r="M19" s="112"/>
      <c r="N19" s="105">
        <f t="shared" si="2"/>
        <v>0</v>
      </c>
      <c r="O19" s="112"/>
      <c r="P19" s="112"/>
      <c r="Q19" s="112"/>
      <c r="R19" s="105">
        <f t="shared" si="3"/>
        <v>0</v>
      </c>
      <c r="S19" s="112"/>
      <c r="T19" s="112"/>
      <c r="U19" s="112"/>
      <c r="V19" s="105">
        <f t="shared" si="4"/>
        <v>0</v>
      </c>
      <c r="W19" s="112"/>
      <c r="X19" s="112"/>
      <c r="Y19" s="112"/>
      <c r="Z19" s="105">
        <f t="shared" si="5"/>
        <v>0</v>
      </c>
      <c r="AA19" s="88">
        <f t="shared" si="8"/>
        <v>0</v>
      </c>
      <c r="AB19" s="303">
        <f t="shared" si="6"/>
        <v>840.49</v>
      </c>
      <c r="AC19" s="299">
        <f t="shared" si="7"/>
        <v>0</v>
      </c>
    </row>
    <row r="20" spans="1:29" ht="16.5" thickBot="1">
      <c r="A20" s="291" t="s">
        <v>180</v>
      </c>
      <c r="B20" s="41">
        <v>20995.26</v>
      </c>
      <c r="C20" s="167">
        <v>0</v>
      </c>
      <c r="D20" s="167"/>
      <c r="E20" s="167"/>
      <c r="F20" s="110">
        <f t="shared" si="0"/>
        <v>0</v>
      </c>
      <c r="G20" s="167"/>
      <c r="H20" s="167"/>
      <c r="I20" s="167"/>
      <c r="J20" s="108">
        <f t="shared" si="1"/>
        <v>0</v>
      </c>
      <c r="K20" s="41"/>
      <c r="L20" s="294"/>
      <c r="M20" s="294"/>
      <c r="N20" s="105">
        <f t="shared" si="2"/>
        <v>0</v>
      </c>
      <c r="O20" s="294"/>
      <c r="P20" s="294"/>
      <c r="Q20" s="294"/>
      <c r="R20" s="105">
        <f t="shared" si="3"/>
        <v>0</v>
      </c>
      <c r="S20" s="294"/>
      <c r="T20" s="294"/>
      <c r="U20" s="294"/>
      <c r="V20" s="105">
        <f t="shared" si="4"/>
        <v>0</v>
      </c>
      <c r="W20" s="294"/>
      <c r="X20" s="294"/>
      <c r="Y20" s="294"/>
      <c r="Z20" s="105">
        <f t="shared" si="5"/>
        <v>0</v>
      </c>
      <c r="AA20" s="105">
        <f t="shared" si="8"/>
        <v>0</v>
      </c>
      <c r="AB20" s="157">
        <f t="shared" si="6"/>
        <v>20995.26</v>
      </c>
      <c r="AC20" s="300">
        <f t="shared" si="7"/>
        <v>0</v>
      </c>
    </row>
    <row r="21" spans="1:29" ht="16.5" thickBot="1">
      <c r="A21" s="35" t="s">
        <v>0</v>
      </c>
      <c r="B21" s="45">
        <f>SUM(B7:B20)</f>
        <v>545876.75</v>
      </c>
      <c r="C21" s="103">
        <f aca="true" t="shared" si="9" ref="C21:AB21">SUM(C7:C20)</f>
        <v>0</v>
      </c>
      <c r="D21" s="103">
        <f t="shared" si="9"/>
        <v>0</v>
      </c>
      <c r="E21" s="103">
        <f t="shared" si="9"/>
        <v>0</v>
      </c>
      <c r="F21" s="110">
        <f t="shared" si="0"/>
        <v>0</v>
      </c>
      <c r="G21" s="103">
        <f t="shared" si="9"/>
        <v>0</v>
      </c>
      <c r="H21" s="103">
        <f t="shared" si="9"/>
        <v>0</v>
      </c>
      <c r="I21" s="103">
        <f t="shared" si="9"/>
        <v>0</v>
      </c>
      <c r="J21" s="108">
        <f t="shared" si="1"/>
        <v>0</v>
      </c>
      <c r="K21" s="45">
        <f t="shared" si="9"/>
        <v>0</v>
      </c>
      <c r="L21" s="45">
        <f t="shared" si="9"/>
        <v>0</v>
      </c>
      <c r="M21" s="45">
        <f t="shared" si="9"/>
        <v>0</v>
      </c>
      <c r="N21" s="105">
        <f t="shared" si="2"/>
        <v>0</v>
      </c>
      <c r="O21" s="45">
        <f t="shared" si="9"/>
        <v>0</v>
      </c>
      <c r="P21" s="45">
        <f t="shared" si="9"/>
        <v>0</v>
      </c>
      <c r="Q21" s="45">
        <f t="shared" si="9"/>
        <v>0</v>
      </c>
      <c r="R21" s="105">
        <f t="shared" si="3"/>
        <v>0</v>
      </c>
      <c r="S21" s="45">
        <f t="shared" si="9"/>
        <v>0</v>
      </c>
      <c r="T21" s="45">
        <f t="shared" si="9"/>
        <v>0</v>
      </c>
      <c r="U21" s="45">
        <f t="shared" si="9"/>
        <v>0</v>
      </c>
      <c r="V21" s="105">
        <f t="shared" si="4"/>
        <v>0</v>
      </c>
      <c r="W21" s="45">
        <f t="shared" si="9"/>
        <v>0</v>
      </c>
      <c r="X21" s="45">
        <f t="shared" si="9"/>
        <v>0</v>
      </c>
      <c r="Y21" s="45">
        <f t="shared" si="9"/>
        <v>0</v>
      </c>
      <c r="Z21" s="105">
        <f t="shared" si="5"/>
        <v>0</v>
      </c>
      <c r="AA21" s="88">
        <f t="shared" si="8"/>
        <v>0</v>
      </c>
      <c r="AB21" s="302">
        <f t="shared" si="9"/>
        <v>545876.75</v>
      </c>
      <c r="AC21" s="301">
        <f t="shared" si="7"/>
        <v>0</v>
      </c>
    </row>
    <row r="22" spans="1:26" ht="15.75">
      <c r="A22" s="14"/>
      <c r="B22" s="47"/>
      <c r="C22" s="47"/>
      <c r="D22" s="47"/>
      <c r="E22" s="47"/>
      <c r="F22" s="23"/>
      <c r="G22" s="47"/>
      <c r="H22" s="47"/>
      <c r="I22" s="47"/>
      <c r="J22" s="23"/>
      <c r="K22" s="47"/>
      <c r="N22" s="23"/>
      <c r="O22" s="17"/>
      <c r="P22" s="17"/>
      <c r="R22" s="23"/>
      <c r="S22" s="17"/>
      <c r="T22" s="17"/>
      <c r="V22" s="23"/>
      <c r="W22" s="17"/>
      <c r="X22" s="17"/>
      <c r="Z22" s="23"/>
    </row>
    <row r="23" spans="1:26" ht="15.75">
      <c r="A23" s="7"/>
      <c r="F23" s="25"/>
      <c r="J23" s="25"/>
      <c r="L23" s="26"/>
      <c r="M23" s="19"/>
      <c r="N23" s="25"/>
      <c r="O23" s="19"/>
      <c r="P23" s="19"/>
      <c r="R23" s="22"/>
      <c r="S23" s="19"/>
      <c r="T23" s="19"/>
      <c r="V23" s="22"/>
      <c r="W23" s="19"/>
      <c r="X23" s="19"/>
      <c r="Z23" s="22"/>
    </row>
    <row r="24" spans="1:29" s="273" customFormat="1" ht="11.25">
      <c r="A24" s="269"/>
      <c r="B24" s="270"/>
      <c r="C24" s="270"/>
      <c r="D24" s="270"/>
      <c r="E24" s="270"/>
      <c r="F24" s="278"/>
      <c r="G24" s="270"/>
      <c r="H24" s="287"/>
      <c r="I24" s="96"/>
      <c r="N24" s="278"/>
      <c r="O24" s="96"/>
      <c r="P24" s="96"/>
      <c r="Q24" s="96"/>
      <c r="R24" s="289"/>
      <c r="S24" s="96"/>
      <c r="T24" s="96"/>
      <c r="U24" s="96"/>
      <c r="V24" s="289"/>
      <c r="W24" s="96"/>
      <c r="X24" s="96"/>
      <c r="Y24" s="96"/>
      <c r="Z24" s="289"/>
      <c r="AA24" s="96"/>
      <c r="AB24" s="271"/>
      <c r="AC24" s="272"/>
    </row>
    <row r="25" spans="1:29" s="273" customFormat="1" ht="11.25">
      <c r="A25" s="269"/>
      <c r="B25" s="274"/>
      <c r="C25" s="270"/>
      <c r="D25" s="270"/>
      <c r="E25" s="270"/>
      <c r="F25" s="287"/>
      <c r="G25" s="270"/>
      <c r="H25" s="278"/>
      <c r="I25" s="96"/>
      <c r="N25" s="287"/>
      <c r="O25" s="96"/>
      <c r="P25" s="96"/>
      <c r="Q25" s="96"/>
      <c r="R25" s="287"/>
      <c r="S25" s="96"/>
      <c r="T25" s="96"/>
      <c r="U25" s="96"/>
      <c r="V25" s="287"/>
      <c r="W25" s="96"/>
      <c r="X25" s="96"/>
      <c r="Y25" s="96"/>
      <c r="Z25" s="287"/>
      <c r="AA25" s="96"/>
      <c r="AB25" s="271"/>
      <c r="AC25" s="272"/>
    </row>
    <row r="26" spans="1:29" s="273" customFormat="1" ht="11.25">
      <c r="A26" s="276"/>
      <c r="B26" s="274"/>
      <c r="C26" s="270"/>
      <c r="D26" s="270"/>
      <c r="E26" s="270"/>
      <c r="F26" s="96"/>
      <c r="G26" s="270"/>
      <c r="H26" s="125"/>
      <c r="I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96"/>
      <c r="AB26" s="97"/>
      <c r="AC26" s="272"/>
    </row>
    <row r="27" spans="1:29" s="273" customFormat="1" ht="11.25">
      <c r="A27" s="276"/>
      <c r="B27" s="274"/>
      <c r="C27" s="274"/>
      <c r="D27" s="274"/>
      <c r="E27" s="274"/>
      <c r="F27" s="125"/>
      <c r="G27" s="274"/>
      <c r="H27" s="275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  <c r="AC27" s="272"/>
    </row>
    <row r="28" spans="1:29" s="273" customFormat="1" ht="11.25">
      <c r="A28" s="276"/>
      <c r="B28" s="274"/>
      <c r="C28" s="274"/>
      <c r="D28" s="274"/>
      <c r="E28" s="274"/>
      <c r="F28" s="125"/>
      <c r="G28" s="274"/>
      <c r="H28" s="275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8"/>
      <c r="AC28" s="272"/>
    </row>
    <row r="29" spans="1:29" s="273" customFormat="1" ht="11.25">
      <c r="A29" s="290"/>
      <c r="B29" s="268"/>
      <c r="C29" s="268"/>
      <c r="D29" s="268"/>
      <c r="E29" s="268"/>
      <c r="F29" s="96"/>
      <c r="G29" s="268"/>
      <c r="H29" s="288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8"/>
      <c r="AC29" s="272"/>
    </row>
    <row r="30" spans="1:29" s="273" customFormat="1" ht="11.25" customHeight="1">
      <c r="A30" s="277"/>
      <c r="B30" s="268"/>
      <c r="C30" s="268"/>
      <c r="D30" s="268"/>
      <c r="E30" s="268"/>
      <c r="F30" s="96"/>
      <c r="G30" s="268"/>
      <c r="H30" s="288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271"/>
      <c r="AC30" s="272"/>
    </row>
    <row r="31" spans="1:29" s="273" customFormat="1" ht="11.25" customHeight="1">
      <c r="A31" s="277"/>
      <c r="B31" s="268"/>
      <c r="C31" s="268"/>
      <c r="D31" s="268"/>
      <c r="E31" s="268"/>
      <c r="F31" s="96"/>
      <c r="G31" s="268"/>
      <c r="H31" s="288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271"/>
      <c r="AC31" s="272"/>
    </row>
    <row r="32" spans="1:29" s="273" customFormat="1" ht="11.25">
      <c r="A32" s="277"/>
      <c r="B32" s="268"/>
      <c r="C32" s="268"/>
      <c r="D32" s="268"/>
      <c r="E32" s="268"/>
      <c r="F32" s="96"/>
      <c r="G32" s="268"/>
      <c r="H32" s="288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271"/>
      <c r="AC32" s="272"/>
    </row>
    <row r="33" spans="1:29" s="273" customFormat="1" ht="11.25">
      <c r="A33" s="279"/>
      <c r="B33" s="268"/>
      <c r="C33" s="278"/>
      <c r="D33" s="278"/>
      <c r="E33" s="278"/>
      <c r="F33" s="278"/>
      <c r="G33" s="268"/>
      <c r="H33" s="288"/>
      <c r="N33" s="278"/>
      <c r="O33" s="96"/>
      <c r="P33" s="96"/>
      <c r="Q33" s="96"/>
      <c r="R33" s="278"/>
      <c r="S33" s="96"/>
      <c r="T33" s="96"/>
      <c r="U33" s="96"/>
      <c r="V33" s="278"/>
      <c r="W33" s="96"/>
      <c r="X33" s="96"/>
      <c r="Y33" s="96"/>
      <c r="Z33" s="278"/>
      <c r="AA33" s="278"/>
      <c r="AB33" s="271"/>
      <c r="AC33" s="272"/>
    </row>
    <row r="34" spans="1:29" s="273" customFormat="1" ht="11.25">
      <c r="A34" s="277"/>
      <c r="B34" s="268"/>
      <c r="C34" s="268"/>
      <c r="D34" s="268"/>
      <c r="E34" s="268"/>
      <c r="F34" s="96"/>
      <c r="G34" s="268"/>
      <c r="H34" s="288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125"/>
      <c r="AB34" s="271"/>
      <c r="AC34" s="272"/>
    </row>
    <row r="35" spans="1:29" s="273" customFormat="1" ht="11.25">
      <c r="A35" s="279"/>
      <c r="B35" s="268"/>
      <c r="C35" s="278"/>
      <c r="D35" s="278"/>
      <c r="E35" s="278"/>
      <c r="F35" s="278"/>
      <c r="G35" s="268"/>
      <c r="H35" s="288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271"/>
      <c r="AC35" s="272"/>
    </row>
    <row r="36" spans="1:29" s="273" customFormat="1" ht="11.25">
      <c r="A36" s="277"/>
      <c r="B36" s="268"/>
      <c r="C36" s="268"/>
      <c r="D36" s="268"/>
      <c r="E36" s="268"/>
      <c r="F36" s="96"/>
      <c r="G36" s="268"/>
      <c r="H36" s="288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271"/>
      <c r="AC36" s="272"/>
    </row>
    <row r="37" spans="1:29" s="273" customFormat="1" ht="11.25">
      <c r="A37" s="277"/>
      <c r="B37" s="268"/>
      <c r="C37" s="268"/>
      <c r="D37" s="268"/>
      <c r="E37" s="268"/>
      <c r="F37" s="96"/>
      <c r="G37" s="268"/>
      <c r="H37" s="288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271"/>
      <c r="AC37" s="272"/>
    </row>
    <row r="38" spans="1:29" s="273" customFormat="1" ht="11.25">
      <c r="A38" s="277"/>
      <c r="B38" s="268"/>
      <c r="C38" s="268"/>
      <c r="D38" s="268"/>
      <c r="E38" s="268"/>
      <c r="F38" s="96"/>
      <c r="G38" s="268"/>
      <c r="H38" s="288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271"/>
      <c r="AC38" s="272"/>
    </row>
    <row r="39" spans="1:29" s="273" customFormat="1" ht="11.25">
      <c r="A39" s="277"/>
      <c r="B39" s="268"/>
      <c r="C39" s="268"/>
      <c r="D39" s="268"/>
      <c r="E39" s="268"/>
      <c r="F39" s="96"/>
      <c r="G39" s="268"/>
      <c r="H39" s="288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271"/>
      <c r="AC39" s="272"/>
    </row>
    <row r="40" spans="1:29" s="273" customFormat="1" ht="11.25">
      <c r="A40" s="279"/>
      <c r="B40" s="268"/>
      <c r="C40" s="278"/>
      <c r="D40" s="278"/>
      <c r="E40" s="278"/>
      <c r="F40" s="278"/>
      <c r="G40" s="268"/>
      <c r="H40" s="288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271"/>
      <c r="AC40" s="272"/>
    </row>
    <row r="41" spans="1:29" s="273" customFormat="1" ht="11.25">
      <c r="A41" s="279"/>
      <c r="B41" s="268"/>
      <c r="C41" s="268"/>
      <c r="D41" s="268"/>
      <c r="E41" s="268"/>
      <c r="F41" s="268"/>
      <c r="G41" s="268"/>
      <c r="H41" s="288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271"/>
      <c r="AC41" s="272"/>
    </row>
    <row r="42" spans="1:29" s="128" customFormat="1" ht="15.75">
      <c r="A42" s="280"/>
      <c r="B42" s="47"/>
      <c r="C42" s="47"/>
      <c r="D42" s="47"/>
      <c r="E42" s="47"/>
      <c r="F42" s="27"/>
      <c r="G42" s="47"/>
      <c r="H42" s="47"/>
      <c r="I42" s="47"/>
      <c r="J42" s="27"/>
      <c r="K42" s="4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1"/>
      <c r="AC42" s="282"/>
    </row>
    <row r="43" spans="1:29" s="128" customFormat="1" ht="15.75">
      <c r="A43" s="269"/>
      <c r="B43" s="270"/>
      <c r="C43" s="270"/>
      <c r="D43" s="270"/>
      <c r="E43" s="270"/>
      <c r="F43" s="278"/>
      <c r="G43" s="270"/>
      <c r="H43" s="287"/>
      <c r="I43" s="47"/>
      <c r="J43" s="27"/>
      <c r="K43" s="4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1"/>
      <c r="AC43" s="282"/>
    </row>
    <row r="44" spans="1:29" s="128" customFormat="1" ht="15.75">
      <c r="A44" s="269"/>
      <c r="B44" s="274"/>
      <c r="C44" s="270"/>
      <c r="D44" s="270"/>
      <c r="E44" s="270"/>
      <c r="F44" s="287"/>
      <c r="G44" s="270"/>
      <c r="H44" s="278"/>
      <c r="I44" s="47"/>
      <c r="J44" s="27"/>
      <c r="K44" s="4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1"/>
      <c r="AC44" s="282"/>
    </row>
    <row r="45" spans="1:29" s="128" customFormat="1" ht="15.75">
      <c r="A45" s="276"/>
      <c r="B45" s="274"/>
      <c r="C45" s="270"/>
      <c r="D45" s="270"/>
      <c r="E45" s="270"/>
      <c r="F45" s="96"/>
      <c r="G45" s="270"/>
      <c r="H45" s="125"/>
      <c r="I45" s="47"/>
      <c r="J45" s="27"/>
      <c r="K45" s="4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1"/>
      <c r="AC45" s="282"/>
    </row>
    <row r="46" spans="1:29" s="128" customFormat="1" ht="15.75">
      <c r="A46" s="276"/>
      <c r="B46" s="274"/>
      <c r="C46" s="274"/>
      <c r="D46" s="274"/>
      <c r="E46" s="274"/>
      <c r="F46" s="125"/>
      <c r="G46" s="274"/>
      <c r="H46" s="275"/>
      <c r="I46" s="47"/>
      <c r="J46" s="27"/>
      <c r="K46" s="4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1"/>
      <c r="AC46" s="282"/>
    </row>
    <row r="47" spans="1:29" s="128" customFormat="1" ht="15.75">
      <c r="A47" s="276"/>
      <c r="B47" s="274"/>
      <c r="C47" s="274"/>
      <c r="D47" s="274"/>
      <c r="E47" s="274"/>
      <c r="F47" s="125"/>
      <c r="G47" s="274"/>
      <c r="H47" s="275"/>
      <c r="I47" s="47"/>
      <c r="J47" s="27"/>
      <c r="K47" s="4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1"/>
      <c r="AC47" s="282"/>
    </row>
    <row r="48" spans="1:29" s="128" customFormat="1" ht="15.75">
      <c r="A48" s="290"/>
      <c r="B48" s="268"/>
      <c r="C48" s="268"/>
      <c r="D48" s="268"/>
      <c r="E48" s="268"/>
      <c r="F48" s="270"/>
      <c r="G48" s="268"/>
      <c r="H48" s="288"/>
      <c r="I48" s="47"/>
      <c r="J48" s="27"/>
      <c r="K48" s="4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1"/>
      <c r="AC48" s="282"/>
    </row>
    <row r="49" spans="1:29" s="128" customFormat="1" ht="15.75">
      <c r="A49" s="277"/>
      <c r="B49" s="268"/>
      <c r="C49" s="268"/>
      <c r="D49" s="268"/>
      <c r="E49" s="268"/>
      <c r="F49" s="270"/>
      <c r="G49" s="268"/>
      <c r="H49" s="288"/>
      <c r="I49" s="47"/>
      <c r="J49" s="27"/>
      <c r="K49" s="4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1"/>
      <c r="AC49" s="282"/>
    </row>
    <row r="50" spans="1:29" s="128" customFormat="1" ht="15.75">
      <c r="A50" s="279"/>
      <c r="B50" s="268"/>
      <c r="C50" s="268"/>
      <c r="D50" s="268"/>
      <c r="E50" s="268"/>
      <c r="F50" s="268"/>
      <c r="G50" s="268"/>
      <c r="H50" s="288"/>
      <c r="I50" s="47"/>
      <c r="J50" s="27"/>
      <c r="K50" s="4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1"/>
      <c r="AC50" s="282"/>
    </row>
    <row r="51" spans="1:29" s="128" customFormat="1" ht="15.75">
      <c r="A51" s="277"/>
      <c r="B51" s="268"/>
      <c r="C51" s="268"/>
      <c r="D51" s="268"/>
      <c r="E51" s="268"/>
      <c r="F51" s="270"/>
      <c r="G51" s="268"/>
      <c r="H51" s="288"/>
      <c r="I51" s="47"/>
      <c r="J51" s="27"/>
      <c r="K51" s="4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1"/>
      <c r="AC51" s="282"/>
    </row>
    <row r="52" spans="1:29" s="128" customFormat="1" ht="15.75">
      <c r="A52" s="277"/>
      <c r="B52" s="268"/>
      <c r="C52" s="268"/>
      <c r="D52" s="268"/>
      <c r="E52" s="268"/>
      <c r="F52" s="270"/>
      <c r="G52" s="268"/>
      <c r="H52" s="288"/>
      <c r="I52" s="47"/>
      <c r="J52" s="27"/>
      <c r="K52" s="4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1"/>
      <c r="AC52" s="282"/>
    </row>
    <row r="53" spans="1:29" s="128" customFormat="1" ht="15.75">
      <c r="A53" s="279"/>
      <c r="B53" s="268"/>
      <c r="C53" s="268"/>
      <c r="D53" s="268"/>
      <c r="E53" s="268"/>
      <c r="F53" s="268"/>
      <c r="G53" s="268"/>
      <c r="H53" s="288"/>
      <c r="I53" s="47"/>
      <c r="J53" s="27"/>
      <c r="K53" s="4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1"/>
      <c r="AC53" s="282"/>
    </row>
    <row r="54" spans="1:29" s="128" customFormat="1" ht="15.75">
      <c r="A54" s="279"/>
      <c r="B54" s="268"/>
      <c r="C54" s="268"/>
      <c r="D54" s="268"/>
      <c r="E54" s="268"/>
      <c r="F54" s="268"/>
      <c r="G54" s="268"/>
      <c r="H54" s="288"/>
      <c r="I54" s="47"/>
      <c r="J54" s="27"/>
      <c r="K54" s="4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1"/>
      <c r="AC54" s="282"/>
    </row>
    <row r="55" spans="1:29" s="128" customFormat="1" ht="15.75">
      <c r="A55" s="280"/>
      <c r="B55" s="47"/>
      <c r="C55" s="47"/>
      <c r="D55" s="47"/>
      <c r="E55" s="47"/>
      <c r="F55" s="27"/>
      <c r="G55" s="47"/>
      <c r="H55" s="47"/>
      <c r="I55" s="47"/>
      <c r="J55" s="27"/>
      <c r="K55" s="4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1"/>
      <c r="AC55" s="282"/>
    </row>
    <row r="56" spans="1:29" s="128" customFormat="1" ht="15.75">
      <c r="A56" s="269"/>
      <c r="B56" s="270"/>
      <c r="C56" s="270"/>
      <c r="D56" s="270"/>
      <c r="E56" s="270"/>
      <c r="F56" s="278"/>
      <c r="G56" s="270"/>
      <c r="H56" s="287"/>
      <c r="I56" s="47"/>
      <c r="J56" s="27"/>
      <c r="K56" s="4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1"/>
      <c r="AC56" s="282"/>
    </row>
    <row r="57" spans="1:29" s="128" customFormat="1" ht="15.75">
      <c r="A57" s="269"/>
      <c r="B57" s="274"/>
      <c r="C57" s="270"/>
      <c r="D57" s="270"/>
      <c r="E57" s="270"/>
      <c r="F57" s="287"/>
      <c r="G57" s="270"/>
      <c r="H57" s="278"/>
      <c r="I57" s="47"/>
      <c r="J57" s="27"/>
      <c r="K57" s="4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1"/>
      <c r="AC57" s="282"/>
    </row>
    <row r="58" spans="1:29" s="128" customFormat="1" ht="15.75">
      <c r="A58" s="276"/>
      <c r="B58" s="274"/>
      <c r="C58" s="270"/>
      <c r="D58" s="270"/>
      <c r="E58" s="270"/>
      <c r="F58" s="96"/>
      <c r="G58" s="270"/>
      <c r="H58" s="125"/>
      <c r="I58" s="47"/>
      <c r="J58" s="27"/>
      <c r="K58" s="4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1"/>
      <c r="AC58" s="282"/>
    </row>
    <row r="59" spans="1:29" s="128" customFormat="1" ht="15.75">
      <c r="A59" s="276"/>
      <c r="B59" s="274"/>
      <c r="C59" s="274"/>
      <c r="D59" s="274"/>
      <c r="E59" s="274"/>
      <c r="F59" s="125"/>
      <c r="G59" s="274"/>
      <c r="H59" s="275"/>
      <c r="I59" s="47"/>
      <c r="J59" s="27"/>
      <c r="K59" s="4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1"/>
      <c r="AC59" s="282"/>
    </row>
    <row r="60" spans="1:29" s="128" customFormat="1" ht="15.75">
      <c r="A60" s="276"/>
      <c r="B60" s="274"/>
      <c r="C60" s="274"/>
      <c r="D60" s="274"/>
      <c r="E60" s="274"/>
      <c r="F60" s="125"/>
      <c r="G60" s="274"/>
      <c r="H60" s="275"/>
      <c r="I60" s="47"/>
      <c r="J60" s="27"/>
      <c r="K60" s="4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1"/>
      <c r="AC60" s="282"/>
    </row>
    <row r="61" spans="1:29" s="128" customFormat="1" ht="15.75">
      <c r="A61" s="290"/>
      <c r="B61" s="268"/>
      <c r="C61" s="268"/>
      <c r="D61" s="268"/>
      <c r="E61" s="268"/>
      <c r="F61" s="270"/>
      <c r="G61" s="268"/>
      <c r="H61" s="288"/>
      <c r="I61" s="47"/>
      <c r="J61" s="27"/>
      <c r="K61" s="4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1"/>
      <c r="AC61" s="282"/>
    </row>
    <row r="62" spans="1:29" s="128" customFormat="1" ht="15.75">
      <c r="A62" s="277"/>
      <c r="B62" s="268"/>
      <c r="C62" s="268"/>
      <c r="D62" s="268"/>
      <c r="E62" s="268"/>
      <c r="F62" s="270"/>
      <c r="G62" s="268"/>
      <c r="H62" s="288"/>
      <c r="I62" s="47"/>
      <c r="J62" s="27"/>
      <c r="K62" s="4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1"/>
      <c r="AC62" s="282"/>
    </row>
    <row r="63" spans="1:29" s="128" customFormat="1" ht="15.75">
      <c r="A63" s="279"/>
      <c r="B63" s="268"/>
      <c r="C63" s="268"/>
      <c r="D63" s="268"/>
      <c r="E63" s="268"/>
      <c r="F63" s="268"/>
      <c r="G63" s="268"/>
      <c r="H63" s="288"/>
      <c r="I63" s="47"/>
      <c r="J63" s="27"/>
      <c r="K63" s="4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1"/>
      <c r="AC63" s="282"/>
    </row>
    <row r="64" spans="1:29" s="128" customFormat="1" ht="15.75">
      <c r="A64" s="277"/>
      <c r="B64" s="268"/>
      <c r="C64" s="268"/>
      <c r="D64" s="268"/>
      <c r="E64" s="268"/>
      <c r="F64" s="268"/>
      <c r="G64" s="268"/>
      <c r="H64" s="288"/>
      <c r="I64" s="47"/>
      <c r="J64" s="27"/>
      <c r="K64" s="4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1"/>
      <c r="AC64" s="282"/>
    </row>
    <row r="65" spans="1:29" s="128" customFormat="1" ht="15.75">
      <c r="A65" s="279"/>
      <c r="B65" s="268"/>
      <c r="C65" s="268"/>
      <c r="D65" s="268"/>
      <c r="E65" s="268"/>
      <c r="F65" s="268"/>
      <c r="G65" s="268"/>
      <c r="H65" s="288"/>
      <c r="I65" s="47"/>
      <c r="J65" s="27"/>
      <c r="K65" s="4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1"/>
      <c r="AC65" s="282"/>
    </row>
    <row r="66" spans="1:29" s="128" customFormat="1" ht="15.75">
      <c r="A66" s="277"/>
      <c r="B66" s="268"/>
      <c r="C66" s="268"/>
      <c r="D66" s="268"/>
      <c r="E66" s="268"/>
      <c r="F66" s="270"/>
      <c r="G66" s="268"/>
      <c r="H66" s="288"/>
      <c r="I66" s="47"/>
      <c r="J66" s="2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1"/>
      <c r="AC66" s="282"/>
    </row>
    <row r="67" spans="1:29" s="128" customFormat="1" ht="15.75">
      <c r="A67" s="277"/>
      <c r="B67" s="268"/>
      <c r="C67" s="268"/>
      <c r="D67" s="268"/>
      <c r="E67" s="268"/>
      <c r="F67" s="270"/>
      <c r="G67" s="268"/>
      <c r="H67" s="288"/>
      <c r="I67" s="47"/>
      <c r="J67" s="2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1"/>
      <c r="AC67" s="282"/>
    </row>
    <row r="68" spans="1:29" s="128" customFormat="1" ht="15.75">
      <c r="A68" s="277"/>
      <c r="B68" s="268"/>
      <c r="C68" s="268"/>
      <c r="D68" s="268"/>
      <c r="E68" s="268"/>
      <c r="F68" s="270"/>
      <c r="G68" s="268"/>
      <c r="H68" s="288"/>
      <c r="I68" s="47"/>
      <c r="J68" s="2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1"/>
      <c r="AC68" s="282"/>
    </row>
    <row r="69" spans="1:29" s="128" customFormat="1" ht="15.75">
      <c r="A69" s="279"/>
      <c r="B69" s="268"/>
      <c r="C69" s="268"/>
      <c r="D69" s="268"/>
      <c r="E69" s="268"/>
      <c r="F69" s="268"/>
      <c r="G69" s="268"/>
      <c r="H69" s="288"/>
      <c r="I69" s="47"/>
      <c r="J69" s="2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1"/>
      <c r="AC69" s="282"/>
    </row>
    <row r="70" spans="1:29" s="128" customFormat="1" ht="15.75">
      <c r="A70" s="279"/>
      <c r="B70" s="268"/>
      <c r="C70" s="268"/>
      <c r="D70" s="268"/>
      <c r="E70" s="268"/>
      <c r="F70" s="268"/>
      <c r="G70" s="268"/>
      <c r="H70" s="288"/>
      <c r="I70" s="47"/>
      <c r="J70" s="2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1"/>
      <c r="AC70" s="282"/>
    </row>
    <row r="71" spans="1:29" s="128" customFormat="1" ht="15.75">
      <c r="A71" s="280"/>
      <c r="B71" s="47"/>
      <c r="C71" s="47"/>
      <c r="D71" s="47"/>
      <c r="E71" s="47"/>
      <c r="F71" s="27"/>
      <c r="G71" s="47"/>
      <c r="H71" s="47"/>
      <c r="I71" s="47"/>
      <c r="J71" s="2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1"/>
      <c r="AC71" s="282"/>
    </row>
    <row r="72" spans="1:29" s="128" customFormat="1" ht="15.75">
      <c r="A72" s="269"/>
      <c r="B72" s="270"/>
      <c r="C72" s="270"/>
      <c r="D72" s="270"/>
      <c r="E72" s="270"/>
      <c r="F72" s="278"/>
      <c r="G72" s="270"/>
      <c r="H72" s="287"/>
      <c r="I72" s="47"/>
      <c r="J72" s="2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1"/>
      <c r="AC72" s="282"/>
    </row>
    <row r="73" spans="1:29" s="128" customFormat="1" ht="15.75">
      <c r="A73" s="269"/>
      <c r="B73" s="274"/>
      <c r="C73" s="270"/>
      <c r="D73" s="270"/>
      <c r="E73" s="270"/>
      <c r="F73" s="287"/>
      <c r="G73" s="270"/>
      <c r="H73" s="278"/>
      <c r="I73" s="47"/>
      <c r="J73" s="2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1"/>
      <c r="AC73" s="282"/>
    </row>
    <row r="74" spans="1:29" s="128" customFormat="1" ht="15.75">
      <c r="A74" s="276"/>
      <c r="B74" s="274"/>
      <c r="C74" s="270"/>
      <c r="D74" s="270"/>
      <c r="E74" s="270"/>
      <c r="F74" s="96"/>
      <c r="G74" s="270"/>
      <c r="H74" s="125"/>
      <c r="I74" s="47"/>
      <c r="J74" s="2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1"/>
      <c r="AC74" s="282"/>
    </row>
    <row r="75" spans="1:29" s="128" customFormat="1" ht="15.75">
      <c r="A75" s="276"/>
      <c r="B75" s="274"/>
      <c r="C75" s="274"/>
      <c r="D75" s="274"/>
      <c r="E75" s="274"/>
      <c r="F75" s="125"/>
      <c r="G75" s="274"/>
      <c r="H75" s="275"/>
      <c r="I75" s="47"/>
      <c r="J75" s="2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1"/>
      <c r="AC75" s="282"/>
    </row>
    <row r="76" spans="1:29" s="128" customFormat="1" ht="15.75">
      <c r="A76" s="276"/>
      <c r="B76" s="274"/>
      <c r="C76" s="274"/>
      <c r="D76" s="274"/>
      <c r="E76" s="274"/>
      <c r="F76" s="125"/>
      <c r="G76" s="274"/>
      <c r="H76" s="275"/>
      <c r="I76" s="47"/>
      <c r="J76" s="2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1"/>
      <c r="AC76" s="282"/>
    </row>
    <row r="77" spans="1:29" s="128" customFormat="1" ht="15.75">
      <c r="A77" s="290"/>
      <c r="B77" s="268"/>
      <c r="C77" s="268"/>
      <c r="D77" s="268"/>
      <c r="E77" s="268"/>
      <c r="F77" s="96"/>
      <c r="G77" s="268"/>
      <c r="H77" s="288"/>
      <c r="I77" s="47"/>
      <c r="J77" s="2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1"/>
      <c r="AC77" s="282"/>
    </row>
    <row r="78" spans="1:29" s="128" customFormat="1" ht="15.75">
      <c r="A78" s="277"/>
      <c r="B78" s="268"/>
      <c r="C78" s="268"/>
      <c r="D78" s="268"/>
      <c r="E78" s="268"/>
      <c r="F78" s="96"/>
      <c r="G78" s="268"/>
      <c r="H78" s="288"/>
      <c r="I78" s="47"/>
      <c r="J78" s="27"/>
      <c r="K78" s="4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1"/>
      <c r="AC78" s="282"/>
    </row>
    <row r="79" spans="1:29" s="128" customFormat="1" ht="15.75">
      <c r="A79" s="277"/>
      <c r="B79" s="268"/>
      <c r="C79" s="268"/>
      <c r="D79" s="268"/>
      <c r="E79" s="268"/>
      <c r="F79" s="96"/>
      <c r="G79" s="268"/>
      <c r="H79" s="288"/>
      <c r="I79" s="47"/>
      <c r="J79" s="27"/>
      <c r="K79" s="4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1"/>
      <c r="AC79" s="282"/>
    </row>
    <row r="80" spans="1:29" s="128" customFormat="1" ht="15.75">
      <c r="A80" s="279"/>
      <c r="B80" s="268"/>
      <c r="C80" s="278"/>
      <c r="D80" s="278"/>
      <c r="E80" s="278"/>
      <c r="F80" s="278"/>
      <c r="G80" s="268"/>
      <c r="H80" s="288"/>
      <c r="I80" s="47"/>
      <c r="J80" s="27"/>
      <c r="K80" s="4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1"/>
      <c r="AC80" s="282"/>
    </row>
    <row r="81" spans="1:29" s="128" customFormat="1" ht="15.75">
      <c r="A81" s="277"/>
      <c r="B81" s="268"/>
      <c r="C81" s="268"/>
      <c r="D81" s="268"/>
      <c r="E81" s="268"/>
      <c r="F81" s="96"/>
      <c r="G81" s="268"/>
      <c r="H81" s="288"/>
      <c r="I81" s="47"/>
      <c r="J81" s="27"/>
      <c r="K81" s="4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81"/>
      <c r="AC81" s="282"/>
    </row>
    <row r="82" spans="1:29" s="128" customFormat="1" ht="15.75">
      <c r="A82" s="279"/>
      <c r="B82" s="268"/>
      <c r="C82" s="278"/>
      <c r="D82" s="278"/>
      <c r="E82" s="278"/>
      <c r="F82" s="278"/>
      <c r="G82" s="268"/>
      <c r="H82" s="288"/>
      <c r="I82" s="47"/>
      <c r="J82" s="27"/>
      <c r="K82" s="4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81"/>
      <c r="AC82" s="282"/>
    </row>
    <row r="83" spans="1:29" s="128" customFormat="1" ht="15.75">
      <c r="A83" s="277"/>
      <c r="B83" s="268"/>
      <c r="C83" s="268"/>
      <c r="D83" s="268"/>
      <c r="E83" s="268"/>
      <c r="F83" s="96"/>
      <c r="G83" s="268"/>
      <c r="H83" s="288"/>
      <c r="I83" s="47"/>
      <c r="J83" s="27"/>
      <c r="K83" s="4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81"/>
      <c r="AC83" s="282"/>
    </row>
    <row r="84" spans="1:29" s="128" customFormat="1" ht="15.75">
      <c r="A84" s="277"/>
      <c r="B84" s="268"/>
      <c r="C84" s="268"/>
      <c r="D84" s="268"/>
      <c r="E84" s="268"/>
      <c r="F84" s="96"/>
      <c r="G84" s="268"/>
      <c r="H84" s="288"/>
      <c r="I84" s="47"/>
      <c r="J84" s="27"/>
      <c r="K84" s="4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1"/>
      <c r="AC84" s="282"/>
    </row>
    <row r="85" spans="1:29" s="128" customFormat="1" ht="15.75">
      <c r="A85" s="277"/>
      <c r="B85" s="268"/>
      <c r="C85" s="268"/>
      <c r="D85" s="268"/>
      <c r="E85" s="268"/>
      <c r="F85" s="96"/>
      <c r="G85" s="268"/>
      <c r="H85" s="288"/>
      <c r="I85" s="47"/>
      <c r="J85" s="27"/>
      <c r="K85" s="4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81"/>
      <c r="AC85" s="282"/>
    </row>
    <row r="86" spans="1:29" s="128" customFormat="1" ht="15.75">
      <c r="A86" s="277"/>
      <c r="B86" s="268"/>
      <c r="C86" s="268"/>
      <c r="D86" s="268"/>
      <c r="E86" s="268"/>
      <c r="F86" s="96"/>
      <c r="G86" s="268"/>
      <c r="H86" s="288"/>
      <c r="I86" s="47"/>
      <c r="J86" s="27"/>
      <c r="K86" s="4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81"/>
      <c r="AC86" s="282"/>
    </row>
    <row r="87" spans="1:29" s="128" customFormat="1" ht="15.75">
      <c r="A87" s="279"/>
      <c r="B87" s="268"/>
      <c r="C87" s="278"/>
      <c r="D87" s="278"/>
      <c r="E87" s="278"/>
      <c r="F87" s="278"/>
      <c r="G87" s="268"/>
      <c r="H87" s="288"/>
      <c r="I87" s="47"/>
      <c r="J87" s="27"/>
      <c r="K87" s="4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81"/>
      <c r="AC87" s="282"/>
    </row>
    <row r="88" spans="1:29" s="128" customFormat="1" ht="15.75">
      <c r="A88" s="279"/>
      <c r="B88" s="268"/>
      <c r="C88" s="268"/>
      <c r="D88" s="268"/>
      <c r="E88" s="268"/>
      <c r="F88" s="268"/>
      <c r="G88" s="268"/>
      <c r="H88" s="288"/>
      <c r="I88" s="47"/>
      <c r="J88" s="27"/>
      <c r="K88" s="4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81"/>
      <c r="AC88" s="28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57421875" style="8" customWidth="1"/>
    <col min="2" max="5" width="14.00390625" style="37" customWidth="1"/>
    <col min="6" max="6" width="11.8515625" style="16" customWidth="1"/>
    <col min="7" max="9" width="14.00390625" style="37" customWidth="1"/>
    <col min="10" max="10" width="11.8515625" style="16" customWidth="1"/>
    <col min="11" max="11" width="14.00390625" style="37" customWidth="1"/>
    <col min="12" max="13" width="11.28125" style="16" customWidth="1"/>
    <col min="14" max="14" width="11.8515625" style="16" customWidth="1"/>
    <col min="15" max="15" width="11.140625" style="16" customWidth="1"/>
    <col min="16" max="16" width="11.7109375" style="16" customWidth="1"/>
    <col min="17" max="17" width="10.8515625" style="16" customWidth="1"/>
    <col min="18" max="18" width="11.00390625" style="16" customWidth="1"/>
    <col min="19" max="19" width="11.140625" style="16" customWidth="1"/>
    <col min="20" max="20" width="11.7109375" style="16" customWidth="1"/>
    <col min="21" max="21" width="10.8515625" style="16" customWidth="1"/>
    <col min="22" max="22" width="11.00390625" style="16" customWidth="1"/>
    <col min="23" max="23" width="11.140625" style="16" customWidth="1"/>
    <col min="24" max="24" width="11.7109375" style="16" customWidth="1"/>
    <col min="25" max="25" width="10.8515625" style="16" customWidth="1"/>
    <col min="26" max="26" width="11.00390625" style="16" customWidth="1"/>
    <col min="27" max="27" width="14.140625" style="16" customWidth="1"/>
    <col min="28" max="28" width="13.7109375" style="14" bestFit="1" customWidth="1"/>
    <col min="29" max="29" width="10.8515625" style="18" customWidth="1"/>
    <col min="30" max="16384" width="9.140625" style="7" customWidth="1"/>
  </cols>
  <sheetData>
    <row r="1" ht="18.75">
      <c r="A1" s="67" t="s">
        <v>185</v>
      </c>
    </row>
    <row r="2" spans="1:29" s="5" customFormat="1" ht="18.75">
      <c r="A2" s="67" t="s">
        <v>167</v>
      </c>
      <c r="B2" s="39"/>
      <c r="C2" s="39"/>
      <c r="D2" s="39"/>
      <c r="E2" s="39"/>
      <c r="G2" s="39"/>
      <c r="H2" s="39"/>
      <c r="I2" s="39"/>
      <c r="K2" s="39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2" t="s">
        <v>7</v>
      </c>
      <c r="G3" s="39"/>
      <c r="H3" s="39"/>
      <c r="I3" s="39"/>
      <c r="J3" s="2" t="s">
        <v>7</v>
      </c>
      <c r="K3" s="39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29" s="5" customFormat="1" ht="15.75">
      <c r="A4" s="69" t="s">
        <v>89</v>
      </c>
      <c r="B4" s="39"/>
      <c r="C4" s="39"/>
      <c r="D4" s="39"/>
      <c r="E4" s="39"/>
      <c r="F4" s="2"/>
      <c r="G4" s="39"/>
      <c r="H4" s="39"/>
      <c r="I4" s="39"/>
      <c r="J4" s="2"/>
      <c r="K4" s="39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1:29" s="5" customFormat="1" ht="15.75">
      <c r="A5" s="69"/>
      <c r="B5" s="39"/>
      <c r="C5" s="39"/>
      <c r="D5" s="39"/>
      <c r="E5" s="39"/>
      <c r="F5" s="2"/>
      <c r="G5" s="39"/>
      <c r="H5" s="39"/>
      <c r="I5" s="39"/>
      <c r="J5" s="2"/>
      <c r="K5" s="39"/>
      <c r="L5" s="2"/>
      <c r="M5" s="2"/>
      <c r="N5" s="2"/>
      <c r="O5" s="2"/>
      <c r="P5" s="3"/>
      <c r="Q5" s="2"/>
      <c r="R5" s="2"/>
      <c r="S5" s="2"/>
      <c r="T5" s="3"/>
      <c r="U5" s="2"/>
      <c r="V5" s="2"/>
      <c r="W5" s="2"/>
      <c r="X5" s="3"/>
      <c r="Y5" s="2"/>
      <c r="Z5" s="2"/>
      <c r="AA5" s="2"/>
      <c r="AB5" s="1"/>
      <c r="AC5" s="4"/>
    </row>
    <row r="6" spans="2:29" s="5" customFormat="1" ht="15.75">
      <c r="B6" s="39"/>
      <c r="C6" s="39"/>
      <c r="D6" s="39"/>
      <c r="E6" s="39"/>
      <c r="F6" s="2" t="s">
        <v>50</v>
      </c>
      <c r="G6" s="39"/>
      <c r="H6" s="39"/>
      <c r="I6" s="39"/>
      <c r="J6" s="2" t="s">
        <v>52</v>
      </c>
      <c r="K6" s="39" t="s">
        <v>86</v>
      </c>
      <c r="L6" s="2"/>
      <c r="M6" s="2"/>
      <c r="N6" s="2" t="s">
        <v>53</v>
      </c>
      <c r="O6" s="2"/>
      <c r="P6" s="2"/>
      <c r="Q6" s="2"/>
      <c r="R6" s="2" t="s">
        <v>49</v>
      </c>
      <c r="S6" s="2"/>
      <c r="T6" s="2"/>
      <c r="U6" s="2"/>
      <c r="V6" s="2" t="s">
        <v>50</v>
      </c>
      <c r="W6" s="2"/>
      <c r="X6" s="2"/>
      <c r="Y6" s="2"/>
      <c r="Z6" s="2" t="s">
        <v>52</v>
      </c>
      <c r="AA6" s="2" t="s">
        <v>1</v>
      </c>
      <c r="AB6" s="1" t="s">
        <v>1</v>
      </c>
      <c r="AC6" s="4" t="s">
        <v>2</v>
      </c>
    </row>
    <row r="7" spans="2:29" s="5" customFormat="1" ht="16.5" thickBot="1">
      <c r="B7" s="39" t="s">
        <v>10</v>
      </c>
      <c r="C7" s="39" t="s">
        <v>38</v>
      </c>
      <c r="D7" s="39" t="s">
        <v>39</v>
      </c>
      <c r="E7" s="39" t="s">
        <v>40</v>
      </c>
      <c r="F7" s="2" t="s">
        <v>91</v>
      </c>
      <c r="G7" s="39" t="s">
        <v>51</v>
      </c>
      <c r="H7" s="39" t="s">
        <v>41</v>
      </c>
      <c r="I7" s="39" t="s">
        <v>42</v>
      </c>
      <c r="J7" s="2" t="s">
        <v>91</v>
      </c>
      <c r="K7" s="39" t="s">
        <v>44</v>
      </c>
      <c r="L7" s="2" t="s">
        <v>48</v>
      </c>
      <c r="M7" s="2" t="s">
        <v>47</v>
      </c>
      <c r="N7" s="2" t="s">
        <v>91</v>
      </c>
      <c r="O7" s="2" t="s">
        <v>46</v>
      </c>
      <c r="P7" s="2" t="s">
        <v>45</v>
      </c>
      <c r="Q7" s="2" t="s">
        <v>37</v>
      </c>
      <c r="R7" s="2" t="s">
        <v>91</v>
      </c>
      <c r="S7" s="2" t="s">
        <v>38</v>
      </c>
      <c r="T7" s="2" t="s">
        <v>39</v>
      </c>
      <c r="U7" s="2" t="s">
        <v>40</v>
      </c>
      <c r="V7" s="2" t="s">
        <v>91</v>
      </c>
      <c r="W7" s="2" t="s">
        <v>51</v>
      </c>
      <c r="X7" s="2" t="s">
        <v>41</v>
      </c>
      <c r="Y7" s="2" t="s">
        <v>42</v>
      </c>
      <c r="Z7" s="2" t="s">
        <v>91</v>
      </c>
      <c r="AA7" s="2" t="s">
        <v>0</v>
      </c>
      <c r="AB7" s="1" t="s">
        <v>3</v>
      </c>
      <c r="AC7" s="4" t="s">
        <v>4</v>
      </c>
    </row>
    <row r="8" spans="1:29" s="31" customFormat="1" ht="16.5" thickBot="1">
      <c r="A8" s="199" t="s">
        <v>186</v>
      </c>
      <c r="B8" s="107">
        <v>93295.76</v>
      </c>
      <c r="C8" s="87">
        <v>0</v>
      </c>
      <c r="D8" s="87"/>
      <c r="E8" s="87">
        <v>0</v>
      </c>
      <c r="F8" s="110">
        <f>SUM(C8:E8)</f>
        <v>0</v>
      </c>
      <c r="G8" s="87"/>
      <c r="H8" s="87"/>
      <c r="I8" s="87"/>
      <c r="J8" s="108">
        <f>SUM(G8:I8)</f>
        <v>0</v>
      </c>
      <c r="K8" s="87"/>
      <c r="L8" s="87"/>
      <c r="M8" s="87"/>
      <c r="N8" s="105">
        <f>SUM(K8:M8)</f>
        <v>0</v>
      </c>
      <c r="O8" s="87"/>
      <c r="P8" s="87"/>
      <c r="Q8" s="87" t="s">
        <v>7</v>
      </c>
      <c r="R8" s="105">
        <f>SUM(O8:Q8)</f>
        <v>0</v>
      </c>
      <c r="S8" s="87"/>
      <c r="T8" s="87"/>
      <c r="U8" s="87" t="s">
        <v>7</v>
      </c>
      <c r="V8" s="105">
        <f>SUM(S8:U8)</f>
        <v>0</v>
      </c>
      <c r="W8" s="87"/>
      <c r="X8" s="87"/>
      <c r="Y8" s="87" t="s">
        <v>7</v>
      </c>
      <c r="Z8" s="105">
        <f>SUM(W8:Y8)</f>
        <v>0</v>
      </c>
      <c r="AA8" s="87">
        <f>F8+N8+R8+J8+V8+Z8</f>
        <v>0</v>
      </c>
      <c r="AB8" s="106">
        <f>B8-AA8</f>
        <v>93295.76</v>
      </c>
      <c r="AC8" s="73">
        <f>AA8/B8</f>
        <v>0</v>
      </c>
    </row>
    <row r="9" spans="1:29" ht="16.5" thickBot="1">
      <c r="A9" s="35" t="s">
        <v>0</v>
      </c>
      <c r="B9" s="45">
        <f aca="true" t="shared" si="0" ref="B9:Z9">SUM(B8:B8)</f>
        <v>93295.76</v>
      </c>
      <c r="C9" s="103">
        <f t="shared" si="0"/>
        <v>0</v>
      </c>
      <c r="D9" s="103">
        <f t="shared" si="0"/>
        <v>0</v>
      </c>
      <c r="E9" s="103">
        <f t="shared" si="0"/>
        <v>0</v>
      </c>
      <c r="F9" s="45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87">
        <f>F9+N9+R9+J9+V9+Z9</f>
        <v>0</v>
      </c>
      <c r="AB9" s="45">
        <f>SUM(AB8:AB8)</f>
        <v>93295.76</v>
      </c>
      <c r="AC9" s="13">
        <f>AA9/B9</f>
        <v>0</v>
      </c>
    </row>
    <row r="10" spans="1:26" ht="15.75">
      <c r="A10" s="14"/>
      <c r="B10" s="47"/>
      <c r="C10" s="47"/>
      <c r="D10" s="47"/>
      <c r="E10" s="47"/>
      <c r="F10" s="23"/>
      <c r="G10" s="47"/>
      <c r="H10" s="47"/>
      <c r="I10" s="47"/>
      <c r="J10" s="23"/>
      <c r="K10" s="47"/>
      <c r="N10" s="23"/>
      <c r="O10" s="17"/>
      <c r="P10" s="17"/>
      <c r="R10" s="23"/>
      <c r="S10" s="17"/>
      <c r="T10" s="17"/>
      <c r="V10" s="23"/>
      <c r="W10" s="17"/>
      <c r="X10" s="17"/>
      <c r="Z10" s="23"/>
    </row>
    <row r="11" spans="1:26" ht="15.75">
      <c r="A11" s="7"/>
      <c r="F11" s="25"/>
      <c r="J11" s="25"/>
      <c r="L11" s="26"/>
      <c r="M11" s="19"/>
      <c r="N11" s="25"/>
      <c r="O11" s="19"/>
      <c r="P11" s="19"/>
      <c r="R11" s="22"/>
      <c r="S11" s="19"/>
      <c r="T11" s="19"/>
      <c r="V11" s="22"/>
      <c r="W11" s="19"/>
      <c r="X11" s="19"/>
      <c r="Z11" s="22"/>
    </row>
    <row r="12" spans="1:29" s="273" customFormat="1" ht="11.25">
      <c r="A12" s="269"/>
      <c r="B12" s="270"/>
      <c r="C12" s="270"/>
      <c r="D12" s="270"/>
      <c r="E12" s="270"/>
      <c r="F12" s="278"/>
      <c r="G12" s="270"/>
      <c r="H12" s="287"/>
      <c r="I12" s="96"/>
      <c r="N12" s="278"/>
      <c r="O12" s="96"/>
      <c r="P12" s="96"/>
      <c r="Q12" s="96"/>
      <c r="R12" s="289"/>
      <c r="S12" s="96"/>
      <c r="T12" s="96"/>
      <c r="U12" s="96"/>
      <c r="V12" s="289"/>
      <c r="W12" s="96"/>
      <c r="X12" s="96"/>
      <c r="Y12" s="96"/>
      <c r="Z12" s="289"/>
      <c r="AA12" s="96"/>
      <c r="AB12" s="271"/>
      <c r="AC12" s="272"/>
    </row>
    <row r="13" spans="1:29" s="273" customFormat="1" ht="11.25">
      <c r="A13" s="269"/>
      <c r="B13" s="274"/>
      <c r="C13" s="270"/>
      <c r="D13" s="270"/>
      <c r="E13" s="270"/>
      <c r="F13" s="287"/>
      <c r="G13" s="270"/>
      <c r="H13" s="278"/>
      <c r="I13" s="96"/>
      <c r="N13" s="287"/>
      <c r="O13" s="96"/>
      <c r="P13" s="96"/>
      <c r="Q13" s="96"/>
      <c r="R13" s="287"/>
      <c r="S13" s="96"/>
      <c r="T13" s="96"/>
      <c r="U13" s="96"/>
      <c r="V13" s="287"/>
      <c r="W13" s="96"/>
      <c r="X13" s="96"/>
      <c r="Y13" s="96"/>
      <c r="Z13" s="287"/>
      <c r="AA13" s="96"/>
      <c r="AB13" s="271"/>
      <c r="AC13" s="272"/>
    </row>
    <row r="14" spans="1:29" s="273" customFormat="1" ht="11.25">
      <c r="A14" s="276"/>
      <c r="B14" s="274"/>
      <c r="C14" s="270"/>
      <c r="D14" s="270"/>
      <c r="E14" s="270"/>
      <c r="F14" s="96"/>
      <c r="G14" s="270"/>
      <c r="H14" s="125"/>
      <c r="I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96"/>
      <c r="AB14" s="97"/>
      <c r="AC14" s="272"/>
    </row>
    <row r="15" spans="1:29" s="273" customFormat="1" ht="11.25">
      <c r="A15" s="276"/>
      <c r="B15" s="274"/>
      <c r="C15" s="274"/>
      <c r="D15" s="274"/>
      <c r="E15" s="274"/>
      <c r="F15" s="125"/>
      <c r="G15" s="274"/>
      <c r="H15" s="27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  <c r="AC15" s="272"/>
    </row>
    <row r="16" spans="1:29" s="273" customFormat="1" ht="11.25">
      <c r="A16" s="276"/>
      <c r="B16" s="274"/>
      <c r="C16" s="274"/>
      <c r="D16" s="274"/>
      <c r="E16" s="274"/>
      <c r="F16" s="125"/>
      <c r="G16" s="274"/>
      <c r="H16" s="27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8"/>
      <c r="AC16" s="272"/>
    </row>
    <row r="17" spans="1:29" s="273" customFormat="1" ht="11.25">
      <c r="A17" s="290"/>
      <c r="B17" s="268"/>
      <c r="C17" s="268"/>
      <c r="D17" s="268"/>
      <c r="E17" s="268"/>
      <c r="F17" s="96"/>
      <c r="G17" s="268"/>
      <c r="H17" s="288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8"/>
      <c r="AC17" s="272"/>
    </row>
    <row r="18" spans="1:29" s="273" customFormat="1" ht="11.25" customHeight="1">
      <c r="A18" s="277"/>
      <c r="B18" s="268"/>
      <c r="C18" s="268"/>
      <c r="D18" s="268"/>
      <c r="E18" s="268"/>
      <c r="F18" s="96"/>
      <c r="G18" s="268"/>
      <c r="H18" s="288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271"/>
      <c r="AC18" s="272"/>
    </row>
    <row r="19" spans="1:29" s="273" customFormat="1" ht="11.25" customHeight="1">
      <c r="A19" s="277"/>
      <c r="B19" s="268"/>
      <c r="C19" s="268"/>
      <c r="D19" s="268"/>
      <c r="E19" s="268"/>
      <c r="F19" s="96"/>
      <c r="G19" s="268"/>
      <c r="H19" s="288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271"/>
      <c r="AC19" s="272"/>
    </row>
    <row r="20" spans="1:29" s="273" customFormat="1" ht="11.25">
      <c r="A20" s="277"/>
      <c r="B20" s="268"/>
      <c r="C20" s="268"/>
      <c r="D20" s="268"/>
      <c r="E20" s="268"/>
      <c r="F20" s="96"/>
      <c r="G20" s="268"/>
      <c r="H20" s="288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271"/>
      <c r="AC20" s="272"/>
    </row>
    <row r="21" spans="1:29" s="273" customFormat="1" ht="11.25">
      <c r="A21" s="279"/>
      <c r="B21" s="268"/>
      <c r="C21" s="278"/>
      <c r="D21" s="278"/>
      <c r="E21" s="278"/>
      <c r="F21" s="278"/>
      <c r="G21" s="268"/>
      <c r="H21" s="288"/>
      <c r="N21" s="278"/>
      <c r="O21" s="96"/>
      <c r="P21" s="96"/>
      <c r="Q21" s="96"/>
      <c r="R21" s="278"/>
      <c r="S21" s="96"/>
      <c r="T21" s="96"/>
      <c r="U21" s="96"/>
      <c r="V21" s="278"/>
      <c r="W21" s="96"/>
      <c r="X21" s="96"/>
      <c r="Y21" s="96"/>
      <c r="Z21" s="278"/>
      <c r="AA21" s="278"/>
      <c r="AB21" s="271"/>
      <c r="AC21" s="272"/>
    </row>
    <row r="22" spans="1:29" s="273" customFormat="1" ht="11.25">
      <c r="A22" s="277"/>
      <c r="B22" s="268"/>
      <c r="C22" s="268"/>
      <c r="D22" s="268"/>
      <c r="E22" s="268"/>
      <c r="F22" s="96"/>
      <c r="G22" s="268"/>
      <c r="H22" s="28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125"/>
      <c r="AB22" s="271"/>
      <c r="AC22" s="272"/>
    </row>
    <row r="23" spans="1:29" s="273" customFormat="1" ht="11.25">
      <c r="A23" s="279"/>
      <c r="B23" s="268"/>
      <c r="C23" s="278"/>
      <c r="D23" s="278"/>
      <c r="E23" s="278"/>
      <c r="F23" s="278"/>
      <c r="G23" s="268"/>
      <c r="H23" s="288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271"/>
      <c r="AC23" s="272"/>
    </row>
    <row r="24" spans="1:29" s="273" customFormat="1" ht="11.25">
      <c r="A24" s="277"/>
      <c r="B24" s="268"/>
      <c r="C24" s="268"/>
      <c r="D24" s="268"/>
      <c r="E24" s="268"/>
      <c r="F24" s="96"/>
      <c r="G24" s="268"/>
      <c r="H24" s="288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271"/>
      <c r="AC24" s="272"/>
    </row>
    <row r="25" spans="1:29" s="273" customFormat="1" ht="11.25">
      <c r="A25" s="277"/>
      <c r="B25" s="268"/>
      <c r="C25" s="268"/>
      <c r="D25" s="268"/>
      <c r="E25" s="268"/>
      <c r="F25" s="96"/>
      <c r="G25" s="268"/>
      <c r="H25" s="288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271"/>
      <c r="AC25" s="272"/>
    </row>
    <row r="26" spans="1:29" s="273" customFormat="1" ht="11.25">
      <c r="A26" s="277"/>
      <c r="B26" s="268"/>
      <c r="C26" s="268"/>
      <c r="D26" s="268"/>
      <c r="E26" s="268"/>
      <c r="F26" s="96"/>
      <c r="G26" s="268"/>
      <c r="H26" s="288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271"/>
      <c r="AC26" s="272"/>
    </row>
    <row r="27" spans="1:29" s="273" customFormat="1" ht="11.25">
      <c r="A27" s="277"/>
      <c r="B27" s="268"/>
      <c r="C27" s="268"/>
      <c r="D27" s="268"/>
      <c r="E27" s="268"/>
      <c r="F27" s="96"/>
      <c r="G27" s="268"/>
      <c r="H27" s="288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271"/>
      <c r="AC27" s="272"/>
    </row>
    <row r="28" spans="1:29" s="273" customFormat="1" ht="11.25">
      <c r="A28" s="279"/>
      <c r="B28" s="268"/>
      <c r="C28" s="278"/>
      <c r="D28" s="278"/>
      <c r="E28" s="278"/>
      <c r="F28" s="278"/>
      <c r="G28" s="268"/>
      <c r="H28" s="28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271"/>
      <c r="AC28" s="272"/>
    </row>
    <row r="29" spans="1:29" s="273" customFormat="1" ht="11.25">
      <c r="A29" s="279"/>
      <c r="B29" s="268"/>
      <c r="C29" s="268"/>
      <c r="D29" s="268"/>
      <c r="E29" s="268"/>
      <c r="F29" s="268"/>
      <c r="G29" s="268"/>
      <c r="H29" s="288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271"/>
      <c r="AC29" s="272"/>
    </row>
    <row r="30" spans="1:29" s="128" customFormat="1" ht="15.75">
      <c r="A30" s="280"/>
      <c r="B30" s="47"/>
      <c r="C30" s="47"/>
      <c r="D30" s="47"/>
      <c r="E30" s="47"/>
      <c r="F30" s="27"/>
      <c r="G30" s="47"/>
      <c r="H30" s="47"/>
      <c r="I30" s="47"/>
      <c r="J30" s="27"/>
      <c r="K30" s="4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1"/>
      <c r="AC30" s="282"/>
    </row>
    <row r="31" spans="1:29" s="128" customFormat="1" ht="15.75">
      <c r="A31" s="269"/>
      <c r="B31" s="270"/>
      <c r="C31" s="270"/>
      <c r="D31" s="270"/>
      <c r="E31" s="270"/>
      <c r="F31" s="278"/>
      <c r="G31" s="270"/>
      <c r="H31" s="287"/>
      <c r="I31" s="47"/>
      <c r="J31" s="27"/>
      <c r="K31" s="4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1"/>
      <c r="AC31" s="282"/>
    </row>
    <row r="32" spans="1:29" s="128" customFormat="1" ht="15.75">
      <c r="A32" s="269"/>
      <c r="B32" s="274"/>
      <c r="C32" s="270"/>
      <c r="D32" s="270"/>
      <c r="E32" s="270"/>
      <c r="F32" s="287"/>
      <c r="G32" s="270"/>
      <c r="H32" s="278"/>
      <c r="I32" s="47"/>
      <c r="J32" s="27"/>
      <c r="K32" s="4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1"/>
      <c r="AC32" s="282"/>
    </row>
    <row r="33" spans="1:29" s="128" customFormat="1" ht="15.75">
      <c r="A33" s="276"/>
      <c r="B33" s="274"/>
      <c r="C33" s="270"/>
      <c r="D33" s="270"/>
      <c r="E33" s="270"/>
      <c r="F33" s="96"/>
      <c r="G33" s="270"/>
      <c r="H33" s="125"/>
      <c r="I33" s="47"/>
      <c r="J33" s="27"/>
      <c r="K33" s="4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1"/>
      <c r="AC33" s="282"/>
    </row>
    <row r="34" spans="1:29" s="128" customFormat="1" ht="15.75">
      <c r="A34" s="276"/>
      <c r="B34" s="274"/>
      <c r="C34" s="274"/>
      <c r="D34" s="274"/>
      <c r="E34" s="274"/>
      <c r="F34" s="125"/>
      <c r="G34" s="274"/>
      <c r="H34" s="275"/>
      <c r="I34" s="47"/>
      <c r="J34" s="27"/>
      <c r="K34" s="4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1"/>
      <c r="AC34" s="282"/>
    </row>
    <row r="35" spans="1:29" s="128" customFormat="1" ht="15.75">
      <c r="A35" s="276"/>
      <c r="B35" s="274"/>
      <c r="C35" s="274"/>
      <c r="D35" s="274"/>
      <c r="E35" s="274"/>
      <c r="F35" s="125"/>
      <c r="G35" s="274"/>
      <c r="H35" s="275"/>
      <c r="I35" s="47"/>
      <c r="J35" s="27"/>
      <c r="K35" s="4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1"/>
      <c r="AC35" s="282"/>
    </row>
    <row r="36" spans="1:29" s="128" customFormat="1" ht="15.75">
      <c r="A36" s="290"/>
      <c r="B36" s="268"/>
      <c r="C36" s="268"/>
      <c r="D36" s="268"/>
      <c r="E36" s="268"/>
      <c r="F36" s="270"/>
      <c r="G36" s="268"/>
      <c r="H36" s="288"/>
      <c r="I36" s="47"/>
      <c r="J36" s="27"/>
      <c r="K36" s="4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1"/>
      <c r="AC36" s="282"/>
    </row>
    <row r="37" spans="1:29" s="128" customFormat="1" ht="15.75">
      <c r="A37" s="277"/>
      <c r="B37" s="268"/>
      <c r="C37" s="268"/>
      <c r="D37" s="268"/>
      <c r="E37" s="268"/>
      <c r="F37" s="270"/>
      <c r="G37" s="268"/>
      <c r="H37" s="288"/>
      <c r="I37" s="47"/>
      <c r="J37" s="27"/>
      <c r="K37" s="4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1"/>
      <c r="AC37" s="282"/>
    </row>
    <row r="38" spans="1:29" s="128" customFormat="1" ht="15.75">
      <c r="A38" s="279"/>
      <c r="B38" s="268"/>
      <c r="C38" s="268"/>
      <c r="D38" s="268"/>
      <c r="E38" s="268"/>
      <c r="F38" s="268"/>
      <c r="G38" s="268"/>
      <c r="H38" s="288"/>
      <c r="I38" s="47"/>
      <c r="J38" s="27"/>
      <c r="K38" s="4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1"/>
      <c r="AC38" s="282"/>
    </row>
    <row r="39" spans="1:29" s="128" customFormat="1" ht="15.75">
      <c r="A39" s="277"/>
      <c r="B39" s="268"/>
      <c r="C39" s="268"/>
      <c r="D39" s="268"/>
      <c r="E39" s="268"/>
      <c r="F39" s="270"/>
      <c r="G39" s="268"/>
      <c r="H39" s="288"/>
      <c r="I39" s="47"/>
      <c r="J39" s="27"/>
      <c r="K39" s="4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1"/>
      <c r="AC39" s="282"/>
    </row>
    <row r="40" spans="1:29" s="128" customFormat="1" ht="15.75">
      <c r="A40" s="277"/>
      <c r="B40" s="268"/>
      <c r="C40" s="268"/>
      <c r="D40" s="268"/>
      <c r="E40" s="268"/>
      <c r="F40" s="270"/>
      <c r="G40" s="268"/>
      <c r="H40" s="288"/>
      <c r="I40" s="47"/>
      <c r="J40" s="27"/>
      <c r="K40" s="4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1"/>
      <c r="AC40" s="282"/>
    </row>
    <row r="41" spans="1:29" s="128" customFormat="1" ht="15.75">
      <c r="A41" s="279"/>
      <c r="B41" s="268"/>
      <c r="C41" s="268"/>
      <c r="D41" s="268"/>
      <c r="E41" s="268"/>
      <c r="F41" s="268"/>
      <c r="G41" s="268"/>
      <c r="H41" s="288"/>
      <c r="I41" s="47"/>
      <c r="J41" s="27"/>
      <c r="K41" s="4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1"/>
      <c r="AC41" s="282"/>
    </row>
    <row r="42" spans="1:29" s="128" customFormat="1" ht="15.75">
      <c r="A42" s="279"/>
      <c r="B42" s="268"/>
      <c r="C42" s="268"/>
      <c r="D42" s="268"/>
      <c r="E42" s="268"/>
      <c r="F42" s="268"/>
      <c r="G42" s="268"/>
      <c r="H42" s="288"/>
      <c r="I42" s="47"/>
      <c r="J42" s="27"/>
      <c r="K42" s="4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1"/>
      <c r="AC42" s="282"/>
    </row>
    <row r="43" spans="1:29" s="128" customFormat="1" ht="15.75">
      <c r="A43" s="280"/>
      <c r="B43" s="47"/>
      <c r="C43" s="47"/>
      <c r="D43" s="47"/>
      <c r="E43" s="47"/>
      <c r="F43" s="27"/>
      <c r="G43" s="47"/>
      <c r="H43" s="47"/>
      <c r="I43" s="47"/>
      <c r="J43" s="27"/>
      <c r="K43" s="4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1"/>
      <c r="AC43" s="282"/>
    </row>
    <row r="44" spans="1:29" s="128" customFormat="1" ht="15.75">
      <c r="A44" s="269"/>
      <c r="B44" s="270"/>
      <c r="C44" s="270"/>
      <c r="D44" s="270"/>
      <c r="E44" s="270"/>
      <c r="F44" s="278"/>
      <c r="G44" s="270"/>
      <c r="H44" s="287"/>
      <c r="I44" s="47"/>
      <c r="J44" s="27"/>
      <c r="K44" s="4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1"/>
      <c r="AC44" s="282"/>
    </row>
    <row r="45" spans="1:29" s="128" customFormat="1" ht="15.75">
      <c r="A45" s="269"/>
      <c r="B45" s="274"/>
      <c r="C45" s="270"/>
      <c r="D45" s="270"/>
      <c r="E45" s="270"/>
      <c r="F45" s="287"/>
      <c r="G45" s="270"/>
      <c r="H45" s="278"/>
      <c r="I45" s="47"/>
      <c r="J45" s="27"/>
      <c r="K45" s="4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1"/>
      <c r="AC45" s="282"/>
    </row>
    <row r="46" spans="1:29" s="128" customFormat="1" ht="15.75">
      <c r="A46" s="276"/>
      <c r="B46" s="274"/>
      <c r="C46" s="270"/>
      <c r="D46" s="270"/>
      <c r="E46" s="270"/>
      <c r="F46" s="96"/>
      <c r="G46" s="270"/>
      <c r="H46" s="125"/>
      <c r="I46" s="47"/>
      <c r="J46" s="27"/>
      <c r="K46" s="4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1"/>
      <c r="AC46" s="282"/>
    </row>
    <row r="47" spans="1:29" s="128" customFormat="1" ht="15.75">
      <c r="A47" s="276"/>
      <c r="B47" s="274"/>
      <c r="C47" s="274"/>
      <c r="D47" s="274"/>
      <c r="E47" s="274"/>
      <c r="F47" s="125"/>
      <c r="G47" s="274"/>
      <c r="H47" s="275"/>
      <c r="I47" s="47"/>
      <c r="J47" s="27"/>
      <c r="K47" s="4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1"/>
      <c r="AC47" s="282"/>
    </row>
    <row r="48" spans="1:29" s="128" customFormat="1" ht="15.75">
      <c r="A48" s="276"/>
      <c r="B48" s="274"/>
      <c r="C48" s="274"/>
      <c r="D48" s="274"/>
      <c r="E48" s="274"/>
      <c r="F48" s="125"/>
      <c r="G48" s="274"/>
      <c r="H48" s="275"/>
      <c r="I48" s="47"/>
      <c r="J48" s="27"/>
      <c r="K48" s="4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1"/>
      <c r="AC48" s="282"/>
    </row>
    <row r="49" spans="1:29" s="128" customFormat="1" ht="15.75">
      <c r="A49" s="290"/>
      <c r="B49" s="268"/>
      <c r="C49" s="268"/>
      <c r="D49" s="268"/>
      <c r="E49" s="268"/>
      <c r="F49" s="270"/>
      <c r="G49" s="268"/>
      <c r="H49" s="288"/>
      <c r="I49" s="47"/>
      <c r="J49" s="27"/>
      <c r="K49" s="4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1"/>
      <c r="AC49" s="282"/>
    </row>
    <row r="50" spans="1:29" s="128" customFormat="1" ht="15.75">
      <c r="A50" s="277"/>
      <c r="B50" s="268"/>
      <c r="C50" s="268"/>
      <c r="D50" s="268"/>
      <c r="E50" s="268"/>
      <c r="F50" s="270"/>
      <c r="G50" s="268"/>
      <c r="H50" s="288"/>
      <c r="I50" s="47"/>
      <c r="J50" s="27"/>
      <c r="K50" s="4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1"/>
      <c r="AC50" s="282"/>
    </row>
    <row r="51" spans="1:29" s="128" customFormat="1" ht="15.75">
      <c r="A51" s="279"/>
      <c r="B51" s="268"/>
      <c r="C51" s="268"/>
      <c r="D51" s="268"/>
      <c r="E51" s="268"/>
      <c r="F51" s="268"/>
      <c r="G51" s="268"/>
      <c r="H51" s="288"/>
      <c r="I51" s="47"/>
      <c r="J51" s="27"/>
      <c r="K51" s="4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1"/>
      <c r="AC51" s="282"/>
    </row>
    <row r="52" spans="1:29" s="128" customFormat="1" ht="15.75">
      <c r="A52" s="277"/>
      <c r="B52" s="268"/>
      <c r="C52" s="268"/>
      <c r="D52" s="268"/>
      <c r="E52" s="268"/>
      <c r="F52" s="268"/>
      <c r="G52" s="268"/>
      <c r="H52" s="288"/>
      <c r="I52" s="47"/>
      <c r="J52" s="27"/>
      <c r="K52" s="4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1"/>
      <c r="AC52" s="282"/>
    </row>
    <row r="53" spans="1:29" s="128" customFormat="1" ht="15.75">
      <c r="A53" s="279"/>
      <c r="B53" s="268"/>
      <c r="C53" s="268"/>
      <c r="D53" s="268"/>
      <c r="E53" s="268"/>
      <c r="F53" s="268"/>
      <c r="G53" s="268"/>
      <c r="H53" s="288"/>
      <c r="I53" s="47"/>
      <c r="J53" s="27"/>
      <c r="K53" s="4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1"/>
      <c r="AC53" s="282"/>
    </row>
    <row r="54" spans="1:29" s="128" customFormat="1" ht="15.75">
      <c r="A54" s="277"/>
      <c r="B54" s="268"/>
      <c r="C54" s="268"/>
      <c r="D54" s="268"/>
      <c r="E54" s="268"/>
      <c r="F54" s="270"/>
      <c r="G54" s="268"/>
      <c r="H54" s="288"/>
      <c r="I54" s="47"/>
      <c r="J54" s="27"/>
      <c r="K54" s="4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1"/>
      <c r="AC54" s="282"/>
    </row>
    <row r="55" spans="1:29" s="128" customFormat="1" ht="15.75">
      <c r="A55" s="277"/>
      <c r="B55" s="268"/>
      <c r="C55" s="268"/>
      <c r="D55" s="268"/>
      <c r="E55" s="268"/>
      <c r="F55" s="270"/>
      <c r="G55" s="268"/>
      <c r="H55" s="288"/>
      <c r="I55" s="47"/>
      <c r="J55" s="27"/>
      <c r="K55" s="4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1"/>
      <c r="AC55" s="282"/>
    </row>
    <row r="56" spans="1:29" s="128" customFormat="1" ht="15.75">
      <c r="A56" s="277"/>
      <c r="B56" s="268"/>
      <c r="C56" s="268"/>
      <c r="D56" s="268"/>
      <c r="E56" s="268"/>
      <c r="F56" s="270"/>
      <c r="G56" s="268"/>
      <c r="H56" s="288"/>
      <c r="I56" s="47"/>
      <c r="J56" s="27"/>
      <c r="K56" s="4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1"/>
      <c r="AC56" s="282"/>
    </row>
    <row r="57" spans="1:29" s="128" customFormat="1" ht="15.75">
      <c r="A57" s="279"/>
      <c r="B57" s="268"/>
      <c r="C57" s="268"/>
      <c r="D57" s="268"/>
      <c r="E57" s="268"/>
      <c r="F57" s="268"/>
      <c r="G57" s="268"/>
      <c r="H57" s="288"/>
      <c r="I57" s="47"/>
      <c r="J57" s="27"/>
      <c r="K57" s="4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1"/>
      <c r="AC57" s="282"/>
    </row>
    <row r="58" spans="1:29" s="128" customFormat="1" ht="15.75">
      <c r="A58" s="279"/>
      <c r="B58" s="268"/>
      <c r="C58" s="268"/>
      <c r="D58" s="268"/>
      <c r="E58" s="268"/>
      <c r="F58" s="268"/>
      <c r="G58" s="268"/>
      <c r="H58" s="288"/>
      <c r="I58" s="47"/>
      <c r="J58" s="27"/>
      <c r="K58" s="4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1"/>
      <c r="AC58" s="282"/>
    </row>
    <row r="59" spans="1:29" s="128" customFormat="1" ht="15.75">
      <c r="A59" s="280"/>
      <c r="B59" s="47"/>
      <c r="C59" s="47"/>
      <c r="D59" s="47"/>
      <c r="E59" s="47"/>
      <c r="F59" s="27"/>
      <c r="G59" s="47"/>
      <c r="H59" s="47"/>
      <c r="I59" s="47"/>
      <c r="J59" s="27"/>
      <c r="K59" s="4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1"/>
      <c r="AC59" s="282"/>
    </row>
    <row r="60" spans="1:29" s="128" customFormat="1" ht="15.75">
      <c r="A60" s="269"/>
      <c r="B60" s="270"/>
      <c r="C60" s="270"/>
      <c r="D60" s="270"/>
      <c r="E60" s="270"/>
      <c r="F60" s="278"/>
      <c r="G60" s="270"/>
      <c r="H60" s="287"/>
      <c r="I60" s="47"/>
      <c r="J60" s="27"/>
      <c r="K60" s="4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1"/>
      <c r="AC60" s="282"/>
    </row>
    <row r="61" spans="1:29" s="128" customFormat="1" ht="15.75">
      <c r="A61" s="269"/>
      <c r="B61" s="274"/>
      <c r="C61" s="270"/>
      <c r="D61" s="270"/>
      <c r="E61" s="270"/>
      <c r="F61" s="287"/>
      <c r="G61" s="270"/>
      <c r="H61" s="278"/>
      <c r="I61" s="47"/>
      <c r="J61" s="27"/>
      <c r="K61" s="4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1"/>
      <c r="AC61" s="282"/>
    </row>
    <row r="62" spans="1:29" s="128" customFormat="1" ht="15.75">
      <c r="A62" s="276"/>
      <c r="B62" s="274"/>
      <c r="C62" s="270"/>
      <c r="D62" s="270"/>
      <c r="E62" s="270"/>
      <c r="F62" s="96"/>
      <c r="G62" s="270"/>
      <c r="H62" s="125"/>
      <c r="I62" s="47"/>
      <c r="J62" s="27"/>
      <c r="K62" s="4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1"/>
      <c r="AC62" s="282"/>
    </row>
    <row r="63" spans="1:29" s="128" customFormat="1" ht="15.75">
      <c r="A63" s="276"/>
      <c r="B63" s="274"/>
      <c r="C63" s="274"/>
      <c r="D63" s="274"/>
      <c r="E63" s="274"/>
      <c r="F63" s="125"/>
      <c r="G63" s="274"/>
      <c r="H63" s="275"/>
      <c r="I63" s="47"/>
      <c r="J63" s="27"/>
      <c r="K63" s="4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1"/>
      <c r="AC63" s="282"/>
    </row>
    <row r="64" spans="1:29" s="128" customFormat="1" ht="15.75">
      <c r="A64" s="276"/>
      <c r="B64" s="274"/>
      <c r="C64" s="274"/>
      <c r="D64" s="274"/>
      <c r="E64" s="274"/>
      <c r="F64" s="125"/>
      <c r="G64" s="274"/>
      <c r="H64" s="275"/>
      <c r="I64" s="47"/>
      <c r="J64" s="27"/>
      <c r="K64" s="4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1"/>
      <c r="AC64" s="282"/>
    </row>
    <row r="65" spans="1:29" s="128" customFormat="1" ht="15.75">
      <c r="A65" s="290"/>
      <c r="B65" s="268"/>
      <c r="C65" s="268"/>
      <c r="D65" s="268"/>
      <c r="E65" s="268"/>
      <c r="F65" s="96"/>
      <c r="G65" s="268"/>
      <c r="H65" s="288"/>
      <c r="I65" s="47"/>
      <c r="J65" s="27"/>
      <c r="K65" s="4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1"/>
      <c r="AC65" s="282"/>
    </row>
    <row r="66" spans="1:29" s="128" customFormat="1" ht="15.75">
      <c r="A66" s="277"/>
      <c r="B66" s="268"/>
      <c r="C66" s="268"/>
      <c r="D66" s="268"/>
      <c r="E66" s="268"/>
      <c r="F66" s="96"/>
      <c r="G66" s="268"/>
      <c r="H66" s="288"/>
      <c r="I66" s="47"/>
      <c r="J66" s="2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1"/>
      <c r="AC66" s="282"/>
    </row>
    <row r="67" spans="1:29" s="128" customFormat="1" ht="15.75">
      <c r="A67" s="277"/>
      <c r="B67" s="268"/>
      <c r="C67" s="268"/>
      <c r="D67" s="268"/>
      <c r="E67" s="268"/>
      <c r="F67" s="96"/>
      <c r="G67" s="268"/>
      <c r="H67" s="288"/>
      <c r="I67" s="47"/>
      <c r="J67" s="2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1"/>
      <c r="AC67" s="282"/>
    </row>
    <row r="68" spans="1:29" s="128" customFormat="1" ht="15.75">
      <c r="A68" s="279"/>
      <c r="B68" s="268"/>
      <c r="C68" s="278"/>
      <c r="D68" s="278"/>
      <c r="E68" s="278"/>
      <c r="F68" s="278"/>
      <c r="G68" s="268"/>
      <c r="H68" s="288"/>
      <c r="I68" s="47"/>
      <c r="J68" s="2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1"/>
      <c r="AC68" s="282"/>
    </row>
    <row r="69" spans="1:29" s="128" customFormat="1" ht="15.75">
      <c r="A69" s="277"/>
      <c r="B69" s="268"/>
      <c r="C69" s="268"/>
      <c r="D69" s="268"/>
      <c r="E69" s="268"/>
      <c r="F69" s="96"/>
      <c r="G69" s="268"/>
      <c r="H69" s="288"/>
      <c r="I69" s="47"/>
      <c r="J69" s="2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1"/>
      <c r="AC69" s="282"/>
    </row>
    <row r="70" spans="1:29" s="128" customFormat="1" ht="15.75">
      <c r="A70" s="279"/>
      <c r="B70" s="268"/>
      <c r="C70" s="278"/>
      <c r="D70" s="278"/>
      <c r="E70" s="278"/>
      <c r="F70" s="278"/>
      <c r="G70" s="268"/>
      <c r="H70" s="288"/>
      <c r="I70" s="47"/>
      <c r="J70" s="2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1"/>
      <c r="AC70" s="282"/>
    </row>
    <row r="71" spans="1:29" s="128" customFormat="1" ht="15.75">
      <c r="A71" s="277"/>
      <c r="B71" s="268"/>
      <c r="C71" s="268"/>
      <c r="D71" s="268"/>
      <c r="E71" s="268"/>
      <c r="F71" s="96"/>
      <c r="G71" s="268"/>
      <c r="H71" s="288"/>
      <c r="I71" s="47"/>
      <c r="J71" s="2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1"/>
      <c r="AC71" s="282"/>
    </row>
    <row r="72" spans="1:29" s="128" customFormat="1" ht="15.75">
      <c r="A72" s="277"/>
      <c r="B72" s="268"/>
      <c r="C72" s="268"/>
      <c r="D72" s="268"/>
      <c r="E72" s="268"/>
      <c r="F72" s="96"/>
      <c r="G72" s="268"/>
      <c r="H72" s="288"/>
      <c r="I72" s="47"/>
      <c r="J72" s="2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1"/>
      <c r="AC72" s="282"/>
    </row>
    <row r="73" spans="1:29" s="128" customFormat="1" ht="15.75">
      <c r="A73" s="277"/>
      <c r="B73" s="268"/>
      <c r="C73" s="268"/>
      <c r="D73" s="268"/>
      <c r="E73" s="268"/>
      <c r="F73" s="96"/>
      <c r="G73" s="268"/>
      <c r="H73" s="288"/>
      <c r="I73" s="47"/>
      <c r="J73" s="2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1"/>
      <c r="AC73" s="282"/>
    </row>
    <row r="74" spans="1:29" s="128" customFormat="1" ht="15.75">
      <c r="A74" s="277"/>
      <c r="B74" s="268"/>
      <c r="C74" s="268"/>
      <c r="D74" s="268"/>
      <c r="E74" s="268"/>
      <c r="F74" s="96"/>
      <c r="G74" s="268"/>
      <c r="H74" s="288"/>
      <c r="I74" s="47"/>
      <c r="J74" s="2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1"/>
      <c r="AC74" s="282"/>
    </row>
    <row r="75" spans="1:29" s="128" customFormat="1" ht="15.75">
      <c r="A75" s="279"/>
      <c r="B75" s="268"/>
      <c r="C75" s="278"/>
      <c r="D75" s="278"/>
      <c r="E75" s="278"/>
      <c r="F75" s="278"/>
      <c r="G75" s="268"/>
      <c r="H75" s="288"/>
      <c r="I75" s="47"/>
      <c r="J75" s="2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1"/>
      <c r="AC75" s="282"/>
    </row>
    <row r="76" spans="1:29" s="128" customFormat="1" ht="15.75">
      <c r="A76" s="279"/>
      <c r="B76" s="268"/>
      <c r="C76" s="268"/>
      <c r="D76" s="268"/>
      <c r="E76" s="268"/>
      <c r="F76" s="268"/>
      <c r="G76" s="268"/>
      <c r="H76" s="288"/>
      <c r="I76" s="47"/>
      <c r="J76" s="2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1"/>
      <c r="AC76" s="28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="83" zoomScaleNormal="83" zoomScalePageLayoutView="0" workbookViewId="0" topLeftCell="A1">
      <selection activeCell="C28" sqref="C28"/>
    </sheetView>
  </sheetViews>
  <sheetFormatPr defaultColWidth="9.140625" defaultRowHeight="12.75"/>
  <cols>
    <col min="1" max="1" width="62.00390625" style="0" customWidth="1"/>
    <col min="2" max="2" width="18.00390625" style="59" bestFit="1" customWidth="1"/>
    <col min="3" max="3" width="13.7109375" style="57" bestFit="1" customWidth="1"/>
    <col min="4" max="4" width="16.00390625" style="57" bestFit="1" customWidth="1"/>
    <col min="5" max="5" width="19.7109375" style="57" bestFit="1" customWidth="1"/>
    <col min="6" max="6" width="9.140625" style="0" bestFit="1" customWidth="1"/>
    <col min="9" max="9" width="9.7109375" style="0" bestFit="1" customWidth="1"/>
  </cols>
  <sheetData>
    <row r="1" spans="1:2" ht="23.25">
      <c r="A1" s="210" t="s">
        <v>102</v>
      </c>
      <c r="B1" s="209"/>
    </row>
    <row r="2" spans="1:2" ht="23.25">
      <c r="A2" s="211" t="s">
        <v>209</v>
      </c>
      <c r="B2" s="209"/>
    </row>
    <row r="3" ht="21" customHeight="1">
      <c r="A3" s="306" t="s">
        <v>211</v>
      </c>
    </row>
    <row r="4" spans="1:6" ht="26.25">
      <c r="A4" s="212"/>
      <c r="B4" s="307" t="s">
        <v>10</v>
      </c>
      <c r="C4" s="304" t="s">
        <v>187</v>
      </c>
      <c r="D4" s="58" t="s">
        <v>1</v>
      </c>
      <c r="E4" s="58" t="s">
        <v>188</v>
      </c>
      <c r="F4" s="56" t="s">
        <v>189</v>
      </c>
    </row>
    <row r="5" spans="1:6" ht="18">
      <c r="A5" s="212" t="s">
        <v>103</v>
      </c>
      <c r="B5" s="229"/>
      <c r="C5" s="58"/>
      <c r="D5" s="58"/>
      <c r="E5" s="58"/>
      <c r="F5" s="56"/>
    </row>
    <row r="6" spans="1:2" ht="9.75" customHeight="1">
      <c r="A6" s="209"/>
      <c r="B6" s="229"/>
    </row>
    <row r="7" spans="1:2" ht="15">
      <c r="A7" s="213" t="s">
        <v>30</v>
      </c>
      <c r="B7" s="229"/>
    </row>
    <row r="8" spans="1:2" ht="15">
      <c r="A8" s="228" t="s">
        <v>32</v>
      </c>
      <c r="B8" s="229"/>
    </row>
    <row r="9" spans="1:6" ht="15">
      <c r="A9" s="352" t="s">
        <v>104</v>
      </c>
      <c r="B9" s="309">
        <v>17780.71</v>
      </c>
      <c r="C9" s="57">
        <v>0</v>
      </c>
      <c r="D9" s="57">
        <v>17780.71</v>
      </c>
      <c r="E9" s="308">
        <f>B9-D9</f>
        <v>0</v>
      </c>
      <c r="F9" s="60">
        <f>D9/B9</f>
        <v>1</v>
      </c>
    </row>
    <row r="10" spans="1:9" ht="15">
      <c r="A10" s="349" t="s">
        <v>105</v>
      </c>
      <c r="B10" s="309"/>
      <c r="E10" s="77"/>
      <c r="F10" s="60" t="s">
        <v>7</v>
      </c>
      <c r="I10" s="61"/>
    </row>
    <row r="11" spans="1:9" ht="15">
      <c r="A11" s="352" t="s">
        <v>106</v>
      </c>
      <c r="B11" s="309">
        <v>500000</v>
      </c>
      <c r="C11" s="57">
        <v>0</v>
      </c>
      <c r="D11" s="57">
        <v>0</v>
      </c>
      <c r="E11" s="308">
        <f>B11-D11</f>
        <v>500000</v>
      </c>
      <c r="F11" s="60">
        <f aca="true" t="shared" si="0" ref="F11:F23">D11/B11</f>
        <v>0</v>
      </c>
      <c r="I11" s="61"/>
    </row>
    <row r="12" spans="1:9" ht="15">
      <c r="A12" s="224" t="s">
        <v>31</v>
      </c>
      <c r="B12" s="309"/>
      <c r="E12" s="308" t="s">
        <v>7</v>
      </c>
      <c r="F12" s="60" t="s">
        <v>7</v>
      </c>
      <c r="I12" s="61"/>
    </row>
    <row r="13" spans="1:9" ht="15">
      <c r="A13" s="351" t="s">
        <v>54</v>
      </c>
      <c r="B13" s="309"/>
      <c r="E13" s="308" t="s">
        <v>7</v>
      </c>
      <c r="F13" s="60" t="s">
        <v>7</v>
      </c>
      <c r="I13" s="61"/>
    </row>
    <row r="14" spans="1:9" ht="15">
      <c r="A14" s="233" t="s">
        <v>107</v>
      </c>
      <c r="B14" s="309">
        <v>636258.84</v>
      </c>
      <c r="C14" s="57">
        <v>0</v>
      </c>
      <c r="D14" s="57">
        <v>0</v>
      </c>
      <c r="E14" s="308">
        <f aca="true" t="shared" si="1" ref="E14:E22">B14-D14</f>
        <v>636258.84</v>
      </c>
      <c r="F14" s="60">
        <f t="shared" si="0"/>
        <v>0</v>
      </c>
      <c r="I14" s="61"/>
    </row>
    <row r="15" spans="1:9" ht="15">
      <c r="A15" s="351" t="s">
        <v>55</v>
      </c>
      <c r="B15" s="309"/>
      <c r="E15" s="308" t="s">
        <v>7</v>
      </c>
      <c r="F15" s="60" t="s">
        <v>7</v>
      </c>
      <c r="I15" s="61"/>
    </row>
    <row r="16" spans="1:9" ht="15">
      <c r="A16" s="233" t="s">
        <v>108</v>
      </c>
      <c r="B16" s="309">
        <v>10000</v>
      </c>
      <c r="C16" s="57">
        <v>0</v>
      </c>
      <c r="D16" s="57">
        <v>0</v>
      </c>
      <c r="E16" s="308">
        <f t="shared" si="1"/>
        <v>10000</v>
      </c>
      <c r="F16" s="60">
        <f t="shared" si="0"/>
        <v>0</v>
      </c>
      <c r="I16" s="55"/>
    </row>
    <row r="17" spans="1:6" ht="15">
      <c r="A17" s="233" t="s">
        <v>109</v>
      </c>
      <c r="B17" s="309">
        <v>158994.92</v>
      </c>
      <c r="C17" s="57">
        <v>0</v>
      </c>
      <c r="D17" s="57">
        <v>0</v>
      </c>
      <c r="E17" s="308">
        <f t="shared" si="1"/>
        <v>158994.92</v>
      </c>
      <c r="F17" s="60">
        <f t="shared" si="0"/>
        <v>0</v>
      </c>
    </row>
    <row r="18" spans="1:6" ht="15">
      <c r="A18" s="233" t="s">
        <v>110</v>
      </c>
      <c r="B18" s="309">
        <v>77280.41</v>
      </c>
      <c r="C18" s="57">
        <v>0</v>
      </c>
      <c r="D18" s="57">
        <v>0</v>
      </c>
      <c r="E18" s="308">
        <f t="shared" si="1"/>
        <v>77280.41</v>
      </c>
      <c r="F18" s="60">
        <f t="shared" si="0"/>
        <v>0</v>
      </c>
    </row>
    <row r="19" spans="1:6" ht="15">
      <c r="A19" s="233" t="s">
        <v>111</v>
      </c>
      <c r="B19" s="309">
        <v>148345.18</v>
      </c>
      <c r="C19" s="62">
        <v>0</v>
      </c>
      <c r="D19" s="62">
        <v>0</v>
      </c>
      <c r="E19" s="308">
        <f t="shared" si="1"/>
        <v>148345.18</v>
      </c>
      <c r="F19" s="60">
        <f t="shared" si="0"/>
        <v>0</v>
      </c>
    </row>
    <row r="20" spans="1:6" ht="15">
      <c r="A20" s="233" t="s">
        <v>112</v>
      </c>
      <c r="B20" s="309">
        <v>97691.11</v>
      </c>
      <c r="C20" s="77">
        <v>0</v>
      </c>
      <c r="D20" s="77">
        <v>0</v>
      </c>
      <c r="E20" s="308">
        <f t="shared" si="1"/>
        <v>97691.11</v>
      </c>
      <c r="F20" s="60">
        <f t="shared" si="0"/>
        <v>0</v>
      </c>
    </row>
    <row r="21" spans="1:6" ht="15">
      <c r="A21" s="233" t="s">
        <v>113</v>
      </c>
      <c r="B21" s="309">
        <v>93295.75</v>
      </c>
      <c r="C21" s="57">
        <v>0</v>
      </c>
      <c r="D21" s="57">
        <v>0</v>
      </c>
      <c r="E21" s="308">
        <f t="shared" si="1"/>
        <v>93295.75</v>
      </c>
      <c r="F21" s="60">
        <f t="shared" si="0"/>
        <v>0</v>
      </c>
    </row>
    <row r="22" spans="1:6" ht="15.75" thickBot="1">
      <c r="A22" s="233" t="s">
        <v>114</v>
      </c>
      <c r="B22" s="311">
        <v>545876.76</v>
      </c>
      <c r="C22" s="313">
        <v>0</v>
      </c>
      <c r="D22" s="313">
        <v>0</v>
      </c>
      <c r="E22" s="314">
        <f t="shared" si="1"/>
        <v>545876.76</v>
      </c>
      <c r="F22" s="315">
        <f t="shared" si="0"/>
        <v>0</v>
      </c>
    </row>
    <row r="23" spans="1:6" s="54" customFormat="1" ht="19.5" thickTop="1">
      <c r="A23" s="353" t="s">
        <v>193</v>
      </c>
      <c r="B23" s="354">
        <v>2285523.6799999997</v>
      </c>
      <c r="C23" s="355">
        <f>SUM(C9:C22)</f>
        <v>0</v>
      </c>
      <c r="D23" s="355">
        <f>SUM(D9:D22)</f>
        <v>17780.71</v>
      </c>
      <c r="E23" s="355">
        <f>SUM(E9:E22)</f>
        <v>2267742.9699999997</v>
      </c>
      <c r="F23" s="356">
        <f t="shared" si="0"/>
        <v>0.007779709374964779</v>
      </c>
    </row>
    <row r="24" spans="1:5" ht="15">
      <c r="A24" s="214"/>
      <c r="B24" s="229"/>
      <c r="C24" s="58"/>
      <c r="D24" s="58"/>
      <c r="E24" s="58"/>
    </row>
    <row r="25" spans="1:6" ht="26.25">
      <c r="A25" s="212" t="s">
        <v>33</v>
      </c>
      <c r="B25" s="307" t="s">
        <v>10</v>
      </c>
      <c r="C25" s="304" t="s">
        <v>187</v>
      </c>
      <c r="D25" s="58" t="s">
        <v>1</v>
      </c>
      <c r="E25" s="58" t="s">
        <v>188</v>
      </c>
      <c r="F25" s="56" t="s">
        <v>190</v>
      </c>
    </row>
    <row r="26" spans="1:6" ht="13.5" customHeight="1">
      <c r="A26" s="212"/>
      <c r="B26" s="229"/>
      <c r="F26" s="60"/>
    </row>
    <row r="27" spans="1:6" ht="15">
      <c r="A27" s="228" t="s">
        <v>104</v>
      </c>
      <c r="B27" s="229"/>
      <c r="F27" s="60"/>
    </row>
    <row r="28" spans="1:6" ht="15">
      <c r="A28" s="226" t="s">
        <v>115</v>
      </c>
      <c r="B28" s="309">
        <v>1111.33</v>
      </c>
      <c r="C28" s="77">
        <f>'850 NWH Foundation'!C9</f>
        <v>0</v>
      </c>
      <c r="D28" s="77">
        <f>'850 NWH Foundation'!AA9</f>
        <v>0</v>
      </c>
      <c r="E28" s="77">
        <f>'850 NWH Foundation'!AB9</f>
        <v>1111.33</v>
      </c>
      <c r="F28" s="86">
        <f>D28/B28</f>
        <v>0</v>
      </c>
    </row>
    <row r="29" spans="1:6" ht="15">
      <c r="A29" s="226" t="s">
        <v>116</v>
      </c>
      <c r="B29" s="309">
        <v>467.62</v>
      </c>
      <c r="C29" s="77">
        <f>'850 NWH Foundation'!C12</f>
        <v>0</v>
      </c>
      <c r="D29" s="77">
        <f>'850 NWH Foundation'!AA12</f>
        <v>0</v>
      </c>
      <c r="E29" s="77">
        <f>'850 NWH Foundation'!AB12</f>
        <v>467.62</v>
      </c>
      <c r="F29" s="86">
        <f aca="true" t="shared" si="2" ref="F29:F83">D29/B29</f>
        <v>0</v>
      </c>
    </row>
    <row r="30" spans="1:6" ht="15">
      <c r="A30" s="226" t="s">
        <v>95</v>
      </c>
      <c r="B30" s="309">
        <v>14378.17</v>
      </c>
      <c r="C30" s="207">
        <f>'850 NWH Foundation'!C16</f>
        <v>412.5</v>
      </c>
      <c r="D30" s="207">
        <f>'850 NWH Foundation'!AA16</f>
        <v>412.5</v>
      </c>
      <c r="E30" s="207">
        <f>'850 NWH Foundation'!AB16</f>
        <v>13965.67</v>
      </c>
      <c r="F30" s="86">
        <f t="shared" si="2"/>
        <v>0.028689325553947407</v>
      </c>
    </row>
    <row r="31" spans="1:6" ht="15">
      <c r="A31" s="226" t="s">
        <v>117</v>
      </c>
      <c r="B31" s="309">
        <v>207.17</v>
      </c>
      <c r="C31" s="207">
        <f>'850 NWH Foundation'!C19</f>
        <v>0</v>
      </c>
      <c r="D31" s="207">
        <f>'850 NWH Foundation'!AA19</f>
        <v>0</v>
      </c>
      <c r="E31" s="207">
        <f>'850 NWH Foundation'!AB19</f>
        <v>207.17</v>
      </c>
      <c r="F31" s="86">
        <f t="shared" si="2"/>
        <v>0</v>
      </c>
    </row>
    <row r="32" spans="1:6" ht="15">
      <c r="A32" s="226" t="s">
        <v>118</v>
      </c>
      <c r="B32" s="346">
        <v>1616.42</v>
      </c>
      <c r="C32" s="207">
        <f>'850 NWH Foundation'!C22</f>
        <v>41.25</v>
      </c>
      <c r="D32" s="207">
        <f>'850 NWH Foundation'!AA22</f>
        <v>41.25</v>
      </c>
      <c r="E32" s="207">
        <f>'850 NWH Foundation'!AB22</f>
        <v>1575.17</v>
      </c>
      <c r="F32" s="343">
        <f t="shared" si="2"/>
        <v>0.025519357592704864</v>
      </c>
    </row>
    <row r="33" spans="1:6" s="305" customFormat="1" ht="16.5" thickBot="1">
      <c r="A33" s="366" t="s">
        <v>119</v>
      </c>
      <c r="B33" s="364">
        <v>17780.71</v>
      </c>
      <c r="C33" s="365">
        <f>'850 NWH Foundation'!C23</f>
        <v>453.75</v>
      </c>
      <c r="D33" s="365">
        <f>'850 NWH Foundation'!AA23</f>
        <v>453.75</v>
      </c>
      <c r="E33" s="365">
        <f>'850 NWH Foundation'!AB23</f>
        <v>17326.96</v>
      </c>
      <c r="F33" s="362">
        <f t="shared" si="2"/>
        <v>0.025519228422262105</v>
      </c>
    </row>
    <row r="34" spans="1:6" ht="12.75" customHeight="1" thickTop="1">
      <c r="A34" s="232"/>
      <c r="B34" s="309"/>
      <c r="C34" s="77"/>
      <c r="D34" s="77"/>
      <c r="E34" s="77"/>
      <c r="F34" s="86" t="s">
        <v>7</v>
      </c>
    </row>
    <row r="35" spans="1:6" ht="15">
      <c r="A35" s="228" t="s">
        <v>106</v>
      </c>
      <c r="B35" s="309"/>
      <c r="C35" s="77"/>
      <c r="D35" s="77"/>
      <c r="E35" s="77"/>
      <c r="F35" s="86" t="s">
        <v>7</v>
      </c>
    </row>
    <row r="36" spans="1:6" ht="15">
      <c r="A36" s="226" t="s">
        <v>100</v>
      </c>
      <c r="B36" s="309">
        <v>50000</v>
      </c>
      <c r="C36" s="77">
        <f>'857 IHN-CCO'!C13</f>
        <v>0</v>
      </c>
      <c r="D36" s="77">
        <f>'857 IHN-CCO'!AA13</f>
        <v>0</v>
      </c>
      <c r="E36" s="77">
        <f>'857 IHN-CCO'!AB13</f>
        <v>50000</v>
      </c>
      <c r="F36" s="86">
        <f t="shared" si="2"/>
        <v>0</v>
      </c>
    </row>
    <row r="37" spans="1:6" ht="15">
      <c r="A37" s="226" t="s">
        <v>95</v>
      </c>
      <c r="B37" s="309"/>
      <c r="C37" s="77"/>
      <c r="D37" s="77"/>
      <c r="E37" s="77"/>
      <c r="F37" s="86" t="s">
        <v>7</v>
      </c>
    </row>
    <row r="38" spans="1:6" ht="15">
      <c r="A38" s="227" t="s">
        <v>96</v>
      </c>
      <c r="B38" s="309">
        <v>50000</v>
      </c>
      <c r="C38" s="207">
        <f>'857 IHN-CCO'!C14</f>
        <v>0</v>
      </c>
      <c r="D38" s="207">
        <f>'857 IHN-CCO'!AA14</f>
        <v>0</v>
      </c>
      <c r="E38" s="207">
        <f>'857 IHN-CCO'!AB14</f>
        <v>50000</v>
      </c>
      <c r="F38" s="86">
        <f t="shared" si="2"/>
        <v>0</v>
      </c>
    </row>
    <row r="39" spans="1:6" ht="15">
      <c r="A39" s="227" t="s">
        <v>97</v>
      </c>
      <c r="B39" s="309">
        <v>50000</v>
      </c>
      <c r="C39" s="77">
        <f>'857 IHN-CCO'!C15</f>
        <v>0</v>
      </c>
      <c r="D39" s="77">
        <f>'857 IHN-CCO'!AA15</f>
        <v>0</v>
      </c>
      <c r="E39" s="77">
        <f>'857 IHN-CCO'!AB15</f>
        <v>50000</v>
      </c>
      <c r="F39" s="86">
        <f t="shared" si="2"/>
        <v>0</v>
      </c>
    </row>
    <row r="40" spans="1:6" ht="15">
      <c r="A40" s="227" t="s">
        <v>98</v>
      </c>
      <c r="B40" s="309">
        <v>50000</v>
      </c>
      <c r="C40" s="77">
        <f>'857 IHN-CCO'!C16</f>
        <v>0</v>
      </c>
      <c r="D40" s="77">
        <f>'857 IHN-CCO'!AA16</f>
        <v>0</v>
      </c>
      <c r="E40" s="77">
        <f>'857 IHN-CCO'!AB16</f>
        <v>50000</v>
      </c>
      <c r="F40" s="86">
        <f t="shared" si="2"/>
        <v>0</v>
      </c>
    </row>
    <row r="41" spans="1:6" ht="15">
      <c r="A41" s="226" t="s">
        <v>99</v>
      </c>
      <c r="B41" s="309">
        <v>262962.96</v>
      </c>
      <c r="C41" s="77">
        <f>'857 IHN-CCO'!C19</f>
        <v>0</v>
      </c>
      <c r="D41" s="77">
        <f>'857 IHN-CCO'!AA19</f>
        <v>0</v>
      </c>
      <c r="E41" s="77">
        <f>'857 IHN-CCO'!AB19</f>
        <v>262962.96</v>
      </c>
      <c r="F41" s="86">
        <f t="shared" si="2"/>
        <v>0</v>
      </c>
    </row>
    <row r="42" spans="1:6" ht="15">
      <c r="A42" s="226" t="s">
        <v>120</v>
      </c>
      <c r="B42" s="346">
        <v>37037.04</v>
      </c>
      <c r="C42" s="207">
        <f>'857 IHN-CCO'!C20</f>
        <v>0</v>
      </c>
      <c r="D42" s="207">
        <f>'857 IHN-CCO'!AA20</f>
        <v>0</v>
      </c>
      <c r="E42" s="207">
        <f>'857 IHN-CCO'!AB20</f>
        <v>37037.04</v>
      </c>
      <c r="F42" s="343">
        <f t="shared" si="2"/>
        <v>0</v>
      </c>
    </row>
    <row r="43" spans="1:6" s="305" customFormat="1" ht="16.5" thickBot="1">
      <c r="A43" s="366" t="s">
        <v>121</v>
      </c>
      <c r="B43" s="364">
        <v>500000</v>
      </c>
      <c r="C43" s="365">
        <f>'857 IHN-CCO'!C21</f>
        <v>0</v>
      </c>
      <c r="D43" s="365">
        <f>'857 IHN-CCO'!AA21</f>
        <v>0</v>
      </c>
      <c r="E43" s="365">
        <f>'857 IHN-CCO'!AB21</f>
        <v>500000</v>
      </c>
      <c r="F43" s="362">
        <f t="shared" si="2"/>
        <v>0</v>
      </c>
    </row>
    <row r="44" spans="1:6" ht="15.75" thickTop="1">
      <c r="A44" s="232"/>
      <c r="B44" s="309"/>
      <c r="C44" s="77"/>
      <c r="D44" s="77"/>
      <c r="E44" s="77"/>
      <c r="F44" s="86" t="s">
        <v>7</v>
      </c>
    </row>
    <row r="45" spans="1:6" ht="15">
      <c r="A45" s="224" t="s">
        <v>54</v>
      </c>
      <c r="B45" s="309"/>
      <c r="C45" s="77"/>
      <c r="D45" s="77"/>
      <c r="E45" s="77"/>
      <c r="F45" s="86" t="s">
        <v>7</v>
      </c>
    </row>
    <row r="46" spans="1:6" ht="15">
      <c r="A46" s="215" t="s">
        <v>64</v>
      </c>
      <c r="B46" s="309"/>
      <c r="C46" s="207"/>
      <c r="D46" s="207"/>
      <c r="E46" s="207"/>
      <c r="F46" s="86" t="s">
        <v>7</v>
      </c>
    </row>
    <row r="47" spans="1:7" ht="15">
      <c r="A47" s="216" t="s">
        <v>122</v>
      </c>
      <c r="B47" s="309">
        <v>189990.6</v>
      </c>
      <c r="C47" s="312">
        <f>Coordination!C12</f>
        <v>10734.48</v>
      </c>
      <c r="D47" s="312">
        <f>Coordination!AA12</f>
        <v>10559.48</v>
      </c>
      <c r="E47" s="312">
        <f>Coordination!AB12</f>
        <v>179431.12</v>
      </c>
      <c r="F47" s="86">
        <f t="shared" si="2"/>
        <v>0.05557896022224257</v>
      </c>
      <c r="G47" s="209" t="s">
        <v>7</v>
      </c>
    </row>
    <row r="48" spans="1:7" ht="15.75" thickBot="1">
      <c r="A48" s="216" t="s">
        <v>123</v>
      </c>
      <c r="B48" s="311">
        <v>85440.06</v>
      </c>
      <c r="C48" s="336">
        <f>Coordination!C16</f>
        <v>5531.18</v>
      </c>
      <c r="D48" s="336">
        <f>Coordination!AA16</f>
        <v>5531.18</v>
      </c>
      <c r="E48" s="336">
        <f>Coordination!AB16</f>
        <v>79908.88</v>
      </c>
      <c r="F48" s="317">
        <f t="shared" si="2"/>
        <v>0.06473754817119745</v>
      </c>
      <c r="G48" s="209" t="s">
        <v>7</v>
      </c>
    </row>
    <row r="49" spans="1:7" ht="15.75" thickTop="1">
      <c r="A49" s="217" t="s">
        <v>124</v>
      </c>
      <c r="B49" s="309">
        <v>275430.66000000003</v>
      </c>
      <c r="C49" s="312">
        <f>Coordination!C17</f>
        <v>16265.66</v>
      </c>
      <c r="D49" s="312">
        <f>Coordination!AA17</f>
        <v>16090.66</v>
      </c>
      <c r="E49" s="312">
        <f>Coordination!AB17</f>
        <v>259340.00000000003</v>
      </c>
      <c r="F49" s="86">
        <f t="shared" si="2"/>
        <v>0.0584200030599353</v>
      </c>
      <c r="G49" s="209" t="s">
        <v>7</v>
      </c>
    </row>
    <row r="50" spans="1:7" ht="15">
      <c r="A50" s="216"/>
      <c r="B50" s="309"/>
      <c r="C50" s="312"/>
      <c r="D50" s="312"/>
      <c r="E50" s="312"/>
      <c r="F50" s="86" t="s">
        <v>7</v>
      </c>
      <c r="G50" s="209"/>
    </row>
    <row r="51" spans="1:7" ht="15">
      <c r="A51" s="218" t="s">
        <v>65</v>
      </c>
      <c r="B51" s="309"/>
      <c r="C51" s="312"/>
      <c r="D51" s="312"/>
      <c r="E51" s="312"/>
      <c r="F51" s="86" t="s">
        <v>7</v>
      </c>
      <c r="G51" s="209"/>
    </row>
    <row r="52" spans="1:7" ht="15">
      <c r="A52" s="216" t="s">
        <v>74</v>
      </c>
      <c r="B52" s="309">
        <v>11250</v>
      </c>
      <c r="C52" s="312">
        <f>Coordination!C18</f>
        <v>0</v>
      </c>
      <c r="D52" s="312">
        <f>Coordination!AA18</f>
        <v>0</v>
      </c>
      <c r="E52" s="312">
        <f>Coordination!AB18</f>
        <v>11250</v>
      </c>
      <c r="F52" s="86">
        <f t="shared" si="2"/>
        <v>0</v>
      </c>
      <c r="G52" s="209"/>
    </row>
    <row r="53" spans="1:7" ht="15">
      <c r="A53" s="216" t="s">
        <v>73</v>
      </c>
      <c r="B53" s="309">
        <v>5484</v>
      </c>
      <c r="C53" s="312">
        <f>Coordination!C19</f>
        <v>395.94</v>
      </c>
      <c r="D53" s="312">
        <f>Coordination!AA19</f>
        <v>395.94</v>
      </c>
      <c r="E53" s="312">
        <f>Coordination!AB19</f>
        <v>5088.06</v>
      </c>
      <c r="F53" s="86">
        <f t="shared" si="2"/>
        <v>0.07219912472647702</v>
      </c>
      <c r="G53" s="209"/>
    </row>
    <row r="54" spans="1:7" ht="15.75" thickBot="1">
      <c r="A54" s="216" t="s">
        <v>75</v>
      </c>
      <c r="B54" s="311">
        <v>6000</v>
      </c>
      <c r="C54" s="336">
        <f>Coordination!C20</f>
        <v>0</v>
      </c>
      <c r="D54" s="336">
        <f>Coordination!AA20</f>
        <v>0</v>
      </c>
      <c r="E54" s="336">
        <f>Coordination!AB20</f>
        <v>6000</v>
      </c>
      <c r="F54" s="317">
        <f t="shared" si="2"/>
        <v>0</v>
      </c>
      <c r="G54" s="209"/>
    </row>
    <row r="55" spans="1:7" ht="15.75" thickTop="1">
      <c r="A55" s="217" t="s">
        <v>125</v>
      </c>
      <c r="B55" s="309">
        <v>22734</v>
      </c>
      <c r="C55" s="312">
        <f>Coordination!C21</f>
        <v>395.94</v>
      </c>
      <c r="D55" s="312">
        <f>Coordination!AA21</f>
        <v>395.94</v>
      </c>
      <c r="E55" s="312">
        <f>Coordination!AB21</f>
        <v>22338.06</v>
      </c>
      <c r="F55" s="86">
        <f t="shared" si="2"/>
        <v>0.0174162048033782</v>
      </c>
      <c r="G55" s="209"/>
    </row>
    <row r="56" spans="1:7" s="64" customFormat="1" ht="15">
      <c r="A56" s="216"/>
      <c r="B56" s="309"/>
      <c r="C56" s="312"/>
      <c r="D56" s="312"/>
      <c r="E56" s="312"/>
      <c r="F56" s="86" t="s">
        <v>7</v>
      </c>
      <c r="G56" s="209"/>
    </row>
    <row r="57" spans="1:7" ht="15">
      <c r="A57" s="218" t="s">
        <v>126</v>
      </c>
      <c r="B57" s="309"/>
      <c r="C57" s="312"/>
      <c r="D57" s="312"/>
      <c r="E57" s="312"/>
      <c r="F57" s="86" t="s">
        <v>7</v>
      </c>
      <c r="G57" s="209"/>
    </row>
    <row r="58" spans="1:7" ht="15">
      <c r="A58" s="216" t="s">
        <v>127</v>
      </c>
      <c r="B58" s="309">
        <v>1200</v>
      </c>
      <c r="C58" s="312">
        <f>Coordination!C22</f>
        <v>0</v>
      </c>
      <c r="D58" s="312">
        <f>Coordination!AA22</f>
        <v>0</v>
      </c>
      <c r="E58" s="312">
        <f>Coordination!AB22</f>
        <v>1200</v>
      </c>
      <c r="F58" s="86">
        <f t="shared" si="2"/>
        <v>0</v>
      </c>
      <c r="G58" s="209"/>
    </row>
    <row r="59" spans="1:7" ht="15">
      <c r="A59" s="216" t="s">
        <v>76</v>
      </c>
      <c r="B59" s="309">
        <v>3951.31</v>
      </c>
      <c r="C59" s="312">
        <f>Coordination!C23</f>
        <v>-598.5</v>
      </c>
      <c r="D59" s="312">
        <f>Coordination!AA23</f>
        <v>-598.5</v>
      </c>
      <c r="E59" s="312">
        <f>Coordination!AB23</f>
        <v>4549.8099999999995</v>
      </c>
      <c r="F59" s="86">
        <f t="shared" si="2"/>
        <v>-0.15146875340077087</v>
      </c>
      <c r="G59" s="209"/>
    </row>
    <row r="60" spans="1:7" ht="15.75" thickBot="1">
      <c r="A60" s="216" t="s">
        <v>77</v>
      </c>
      <c r="B60" s="311">
        <v>1800</v>
      </c>
      <c r="C60" s="336">
        <f>Coordination!C24</f>
        <v>0</v>
      </c>
      <c r="D60" s="336">
        <f>Coordination!AA24</f>
        <v>0</v>
      </c>
      <c r="E60" s="336">
        <f>Coordination!AB24</f>
        <v>1800</v>
      </c>
      <c r="F60" s="317">
        <f t="shared" si="2"/>
        <v>0</v>
      </c>
      <c r="G60" s="209"/>
    </row>
    <row r="61" spans="1:7" ht="15.75" thickTop="1">
      <c r="A61" s="217" t="s">
        <v>128</v>
      </c>
      <c r="B61" s="309">
        <v>6951.3099999999995</v>
      </c>
      <c r="C61" s="312">
        <f>Coordination!C25</f>
        <v>-598.5</v>
      </c>
      <c r="D61" s="312">
        <f>Coordination!AA25</f>
        <v>-598.5</v>
      </c>
      <c r="E61" s="312">
        <f>Coordination!AB25</f>
        <v>7549.8099999999995</v>
      </c>
      <c r="F61" s="86">
        <f t="shared" si="2"/>
        <v>-0.0860988792040637</v>
      </c>
      <c r="G61" s="209"/>
    </row>
    <row r="62" spans="1:7" ht="15">
      <c r="A62" s="216"/>
      <c r="B62" s="309"/>
      <c r="C62" s="312"/>
      <c r="D62" s="312"/>
      <c r="E62" s="312"/>
      <c r="F62" s="86" t="s">
        <v>7</v>
      </c>
      <c r="G62" s="209"/>
    </row>
    <row r="63" spans="1:6" ht="15">
      <c r="A63" s="218" t="s">
        <v>67</v>
      </c>
      <c r="B63" s="309"/>
      <c r="C63" s="77"/>
      <c r="D63" s="77"/>
      <c r="E63" s="77"/>
      <c r="F63" s="86" t="s">
        <v>7</v>
      </c>
    </row>
    <row r="64" spans="1:6" ht="15">
      <c r="A64" s="216" t="s">
        <v>78</v>
      </c>
      <c r="B64" s="309">
        <v>5000</v>
      </c>
      <c r="C64" s="77">
        <f>Coordination!C26</f>
        <v>0</v>
      </c>
      <c r="D64" s="77">
        <f>Coordination!AA26</f>
        <v>0</v>
      </c>
      <c r="E64" s="77">
        <f>Coordination!AB26</f>
        <v>5000</v>
      </c>
      <c r="F64" s="86">
        <f t="shared" si="2"/>
        <v>0</v>
      </c>
    </row>
    <row r="65" spans="1:6" ht="15">
      <c r="A65" s="216" t="s">
        <v>29</v>
      </c>
      <c r="B65" s="309">
        <v>4511.65</v>
      </c>
      <c r="C65" s="77">
        <f>Coordination!C27</f>
        <v>252.2</v>
      </c>
      <c r="D65" s="77">
        <f>Coordination!AA27</f>
        <v>252.2</v>
      </c>
      <c r="E65" s="77">
        <f>Coordination!AB27</f>
        <v>4259.45</v>
      </c>
      <c r="F65" s="86">
        <f t="shared" si="2"/>
        <v>0.05589972626422706</v>
      </c>
    </row>
    <row r="66" spans="1:6" ht="15.75" thickBot="1">
      <c r="A66" s="216" t="s">
        <v>36</v>
      </c>
      <c r="B66" s="311">
        <v>8228.91</v>
      </c>
      <c r="C66" s="316">
        <f>Coordination!C28</f>
        <v>2370.92</v>
      </c>
      <c r="D66" s="316">
        <f>Coordination!AA28</f>
        <v>2370.92</v>
      </c>
      <c r="E66" s="316">
        <f>Coordination!AB28</f>
        <v>5857.99</v>
      </c>
      <c r="F66" s="317">
        <f t="shared" si="2"/>
        <v>0.28812078391913387</v>
      </c>
    </row>
    <row r="67" spans="1:6" ht="15.75" thickTop="1">
      <c r="A67" s="217" t="s">
        <v>129</v>
      </c>
      <c r="B67" s="309">
        <v>17740.559999999998</v>
      </c>
      <c r="C67" s="207">
        <f>Coordination!C29</f>
        <v>2623.12</v>
      </c>
      <c r="D67" s="207">
        <f>Coordination!AA29</f>
        <v>2623.12</v>
      </c>
      <c r="E67" s="207">
        <f>Coordination!AB29</f>
        <v>15117.439999999999</v>
      </c>
      <c r="F67" s="86">
        <f t="shared" si="2"/>
        <v>0.14786004500421634</v>
      </c>
    </row>
    <row r="68" spans="1:6" ht="15">
      <c r="A68" s="217"/>
      <c r="B68" s="309"/>
      <c r="C68" s="77"/>
      <c r="D68" s="77"/>
      <c r="E68" s="77"/>
      <c r="F68" s="86" t="s">
        <v>7</v>
      </c>
    </row>
    <row r="69" spans="1:6" ht="15">
      <c r="A69" s="218" t="s">
        <v>130</v>
      </c>
      <c r="B69" s="309"/>
      <c r="C69" s="77"/>
      <c r="D69" s="77"/>
      <c r="E69" s="77"/>
      <c r="F69" s="86" t="s">
        <v>7</v>
      </c>
    </row>
    <row r="70" spans="1:6" ht="15">
      <c r="A70" s="216" t="s">
        <v>131</v>
      </c>
      <c r="B70" s="309">
        <v>50000</v>
      </c>
      <c r="C70" s="77">
        <f>Coordination!C30</f>
        <v>0</v>
      </c>
      <c r="D70" s="77">
        <f>Coordination!AA30</f>
        <v>0</v>
      </c>
      <c r="E70" s="77">
        <f>Coordination!AB30</f>
        <v>50000</v>
      </c>
      <c r="F70" s="86">
        <f t="shared" si="2"/>
        <v>0</v>
      </c>
    </row>
    <row r="71" spans="1:6" ht="15">
      <c r="A71" s="216" t="s">
        <v>79</v>
      </c>
      <c r="B71" s="309">
        <v>9600</v>
      </c>
      <c r="C71" s="77">
        <f>Coordination!C31</f>
        <v>0</v>
      </c>
      <c r="D71" s="77">
        <f>Coordination!AA31</f>
        <v>0</v>
      </c>
      <c r="E71" s="77">
        <f>Coordination!AB31</f>
        <v>9600</v>
      </c>
      <c r="F71" s="86">
        <f t="shared" si="2"/>
        <v>0</v>
      </c>
    </row>
    <row r="72" spans="1:6" ht="15">
      <c r="A72" s="216" t="s">
        <v>132</v>
      </c>
      <c r="B72" s="309">
        <v>6004.45</v>
      </c>
      <c r="C72" s="77">
        <f>Coordination!C32</f>
        <v>0</v>
      </c>
      <c r="D72" s="77">
        <f>Coordination!AA32</f>
        <v>0</v>
      </c>
      <c r="E72" s="77">
        <f>Coordination!AB32</f>
        <v>6004.45</v>
      </c>
      <c r="F72" s="86">
        <f t="shared" si="2"/>
        <v>0</v>
      </c>
    </row>
    <row r="73" spans="1:6" ht="15.75" thickBot="1">
      <c r="A73" s="216" t="s">
        <v>80</v>
      </c>
      <c r="B73" s="311">
        <v>1782</v>
      </c>
      <c r="C73" s="316">
        <f>Coordination!C33</f>
        <v>0</v>
      </c>
      <c r="D73" s="316">
        <f>Coordination!AA33</f>
        <v>0</v>
      </c>
      <c r="E73" s="316">
        <f>Coordination!AB33</f>
        <v>1782</v>
      </c>
      <c r="F73" s="317">
        <f t="shared" si="2"/>
        <v>0</v>
      </c>
    </row>
    <row r="74" spans="1:6" ht="15.75" thickTop="1">
      <c r="A74" s="217" t="s">
        <v>133</v>
      </c>
      <c r="B74" s="309">
        <v>67386.45</v>
      </c>
      <c r="C74" s="207">
        <f>Coordination!C34</f>
        <v>0</v>
      </c>
      <c r="D74" s="207">
        <f>Coordination!AA34</f>
        <v>0</v>
      </c>
      <c r="E74" s="207">
        <f>Coordination!AB34</f>
        <v>67386.45</v>
      </c>
      <c r="F74" s="86">
        <f t="shared" si="2"/>
        <v>0</v>
      </c>
    </row>
    <row r="75" spans="1:6" ht="15">
      <c r="A75" s="216"/>
      <c r="B75" s="309"/>
      <c r="C75" s="207"/>
      <c r="D75" s="207"/>
      <c r="E75" s="207"/>
      <c r="F75" s="86" t="s">
        <v>7</v>
      </c>
    </row>
    <row r="76" spans="1:6" ht="15">
      <c r="A76" s="218" t="s">
        <v>134</v>
      </c>
      <c r="B76" s="309">
        <v>21254.35</v>
      </c>
      <c r="C76" s="77">
        <f>Coordination!C36</f>
        <v>93.19</v>
      </c>
      <c r="D76" s="77">
        <f>Coordination!AA36</f>
        <v>93.19</v>
      </c>
      <c r="E76" s="77">
        <f>Coordination!AB36</f>
        <v>21161.16</v>
      </c>
      <c r="F76" s="86">
        <f t="shared" si="2"/>
        <v>0.004384514228851976</v>
      </c>
    </row>
    <row r="77" spans="1:6" ht="15">
      <c r="A77" s="218"/>
      <c r="B77" s="309"/>
      <c r="C77" s="77"/>
      <c r="D77" s="77"/>
      <c r="E77" s="77"/>
      <c r="F77" s="86" t="s">
        <v>7</v>
      </c>
    </row>
    <row r="78" spans="1:6" ht="15">
      <c r="A78" s="218" t="s">
        <v>135</v>
      </c>
      <c r="B78" s="309">
        <v>173860.19</v>
      </c>
      <c r="C78" s="207">
        <f>Coordination!C37</f>
        <v>0</v>
      </c>
      <c r="D78" s="207">
        <f>Coordination!AA37</f>
        <v>0</v>
      </c>
      <c r="E78" s="207">
        <f>Coordination!AB37</f>
        <v>173860.19</v>
      </c>
      <c r="F78" s="86">
        <f t="shared" si="2"/>
        <v>0</v>
      </c>
    </row>
    <row r="79" spans="1:6" ht="15">
      <c r="A79" s="216"/>
      <c r="B79" s="309"/>
      <c r="C79" s="207"/>
      <c r="D79" s="207"/>
      <c r="E79" s="207"/>
      <c r="F79" s="86" t="s">
        <v>7</v>
      </c>
    </row>
    <row r="80" spans="1:6" ht="15">
      <c r="A80" s="218" t="s">
        <v>136</v>
      </c>
      <c r="B80" s="309"/>
      <c r="C80" s="76"/>
      <c r="D80" s="76"/>
      <c r="E80" s="76"/>
      <c r="F80" s="86" t="s">
        <v>7</v>
      </c>
    </row>
    <row r="81" spans="1:6" ht="15">
      <c r="A81" s="216" t="s">
        <v>137</v>
      </c>
      <c r="B81" s="309">
        <v>50901.32</v>
      </c>
      <c r="C81" s="77">
        <f>Coordination!C38</f>
        <v>1502.35</v>
      </c>
      <c r="D81" s="77">
        <f>Coordination!AA38</f>
        <v>1502.35</v>
      </c>
      <c r="E81" s="77">
        <f>Coordination!AB38</f>
        <v>49398.97</v>
      </c>
      <c r="F81" s="86">
        <f t="shared" si="2"/>
        <v>0.029514951675123552</v>
      </c>
    </row>
    <row r="82" spans="1:6" ht="15">
      <c r="A82" s="216"/>
      <c r="B82" s="309"/>
      <c r="C82" s="77"/>
      <c r="D82" s="77"/>
      <c r="E82" s="77"/>
      <c r="F82" s="337" t="s">
        <v>7</v>
      </c>
    </row>
    <row r="83" spans="1:6" s="305" customFormat="1" ht="16.5" thickBot="1">
      <c r="A83" s="363" t="s">
        <v>191</v>
      </c>
      <c r="B83" s="364">
        <v>636258.8400000001</v>
      </c>
      <c r="C83" s="365">
        <f>Coordination!C40</f>
        <v>20281.759999999995</v>
      </c>
      <c r="D83" s="365">
        <f>Coordination!AA40</f>
        <v>20106.759999999995</v>
      </c>
      <c r="E83" s="365">
        <f>Coordination!AB40</f>
        <v>616152.0800000001</v>
      </c>
      <c r="F83" s="362">
        <f t="shared" si="2"/>
        <v>0.03160154128467589</v>
      </c>
    </row>
    <row r="84" spans="1:6" ht="15.75" thickTop="1">
      <c r="A84" s="225"/>
      <c r="B84" s="309"/>
      <c r="C84" s="77"/>
      <c r="D84" s="77"/>
      <c r="E84" s="77"/>
      <c r="F84" s="343" t="s">
        <v>7</v>
      </c>
    </row>
    <row r="85" spans="1:6" ht="15">
      <c r="A85" s="225"/>
      <c r="B85" s="229"/>
      <c r="F85" s="343" t="s">
        <v>7</v>
      </c>
    </row>
    <row r="86" spans="1:6" ht="15">
      <c r="A86" s="216"/>
      <c r="B86" s="229"/>
      <c r="F86" s="343" t="s">
        <v>7</v>
      </c>
    </row>
    <row r="87" spans="1:6" ht="15">
      <c r="A87" s="225" t="s">
        <v>55</v>
      </c>
      <c r="B87" s="229"/>
      <c r="F87" s="343" t="s">
        <v>7</v>
      </c>
    </row>
    <row r="88" spans="1:6" ht="15">
      <c r="A88" s="225" t="s">
        <v>82</v>
      </c>
      <c r="B88" s="229"/>
      <c r="F88" s="343" t="s">
        <v>7</v>
      </c>
    </row>
    <row r="89" spans="1:6" ht="15">
      <c r="A89" s="230" t="s">
        <v>84</v>
      </c>
      <c r="B89" s="309">
        <v>2000</v>
      </c>
      <c r="C89" s="57">
        <f>'856 Vroom'!D8</f>
        <v>0</v>
      </c>
      <c r="D89" s="57">
        <f>'856 Vroom'!O8</f>
        <v>0</v>
      </c>
      <c r="E89" s="57">
        <f>'856 Vroom'!P8</f>
        <v>2000</v>
      </c>
      <c r="F89" s="343">
        <f aca="true" t="shared" si="3" ref="F89:F142">D89/B89</f>
        <v>0</v>
      </c>
    </row>
    <row r="90" spans="1:6" ht="15">
      <c r="A90" s="230" t="s">
        <v>138</v>
      </c>
      <c r="B90" s="346">
        <v>8000</v>
      </c>
      <c r="C90" s="62">
        <f>'856 Vroom'!D12</f>
        <v>0</v>
      </c>
      <c r="D90" s="62">
        <f>'856 Vroom'!O12</f>
        <v>0</v>
      </c>
      <c r="E90" s="62">
        <f>'856 Vroom'!P12</f>
        <v>8000</v>
      </c>
      <c r="F90" s="343">
        <f t="shared" si="3"/>
        <v>0</v>
      </c>
    </row>
    <row r="91" spans="1:6" ht="15.75" thickBot="1">
      <c r="A91" s="348" t="s">
        <v>139</v>
      </c>
      <c r="B91" s="347">
        <v>10000</v>
      </c>
      <c r="C91" s="342">
        <f>'856 Vroom'!D13</f>
        <v>0</v>
      </c>
      <c r="D91" s="342">
        <f>'856 Vroom'!O13</f>
        <v>0</v>
      </c>
      <c r="E91" s="342">
        <f>'856 Vroom'!P13</f>
        <v>10000</v>
      </c>
      <c r="F91" s="344">
        <f t="shared" si="3"/>
        <v>0</v>
      </c>
    </row>
    <row r="92" spans="1:6" ht="15.75" thickTop="1">
      <c r="A92" s="225"/>
      <c r="B92" s="309"/>
      <c r="F92" s="343" t="s">
        <v>7</v>
      </c>
    </row>
    <row r="93" spans="1:6" ht="15">
      <c r="A93" s="225"/>
      <c r="B93" s="309"/>
      <c r="F93" s="343" t="s">
        <v>7</v>
      </c>
    </row>
    <row r="94" spans="1:6" ht="15">
      <c r="A94" s="225" t="s">
        <v>140</v>
      </c>
      <c r="B94" s="309"/>
      <c r="F94" s="343" t="s">
        <v>7</v>
      </c>
    </row>
    <row r="95" spans="1:6" ht="15">
      <c r="A95" s="216" t="s">
        <v>99</v>
      </c>
      <c r="B95" s="309">
        <v>152879.73</v>
      </c>
      <c r="C95" s="57">
        <f>'858 School Readiness '!C7</f>
        <v>0</v>
      </c>
      <c r="D95" s="57">
        <f>'858 School Readiness '!AA7</f>
        <v>0</v>
      </c>
      <c r="E95" s="57">
        <f>'858 School Readiness '!AB7</f>
        <v>152879.73</v>
      </c>
      <c r="F95" s="343">
        <f t="shared" si="3"/>
        <v>0</v>
      </c>
    </row>
    <row r="96" spans="1:6" ht="15">
      <c r="A96" s="216" t="s">
        <v>141</v>
      </c>
      <c r="B96" s="346">
        <v>6115.19</v>
      </c>
      <c r="C96" s="62">
        <f>'858 School Readiness '!C8</f>
        <v>0</v>
      </c>
      <c r="D96" s="62">
        <f>'858 School Readiness '!AA8</f>
        <v>0</v>
      </c>
      <c r="E96" s="62">
        <f>'858 School Readiness '!AB8</f>
        <v>6115.19</v>
      </c>
      <c r="F96" s="343">
        <f t="shared" si="3"/>
        <v>0</v>
      </c>
    </row>
    <row r="97" spans="1:6" ht="15.75" thickBot="1">
      <c r="A97" s="348" t="s">
        <v>142</v>
      </c>
      <c r="B97" s="347">
        <v>158994.92</v>
      </c>
      <c r="C97" s="342">
        <f>'858 School Readiness '!C9</f>
        <v>0</v>
      </c>
      <c r="D97" s="342">
        <f>'858 School Readiness '!AA9</f>
        <v>0</v>
      </c>
      <c r="E97" s="342">
        <f>'858 School Readiness '!AB9</f>
        <v>158994.92</v>
      </c>
      <c r="F97" s="344">
        <f t="shared" si="3"/>
        <v>0</v>
      </c>
    </row>
    <row r="98" spans="1:6" ht="15.75" thickTop="1">
      <c r="A98" s="225"/>
      <c r="B98" s="309"/>
      <c r="F98" s="343" t="s">
        <v>7</v>
      </c>
    </row>
    <row r="99" spans="1:6" ht="15">
      <c r="A99" s="225" t="s">
        <v>143</v>
      </c>
      <c r="B99" s="309"/>
      <c r="F99" s="343" t="s">
        <v>7</v>
      </c>
    </row>
    <row r="100" spans="1:6" ht="15">
      <c r="A100" s="216" t="s">
        <v>56</v>
      </c>
      <c r="B100" s="309">
        <v>928</v>
      </c>
      <c r="C100" s="57">
        <f>'851 Great Start'!C7</f>
        <v>928</v>
      </c>
      <c r="D100" s="57">
        <f>'851 Great Start'!AA7</f>
        <v>928</v>
      </c>
      <c r="E100" s="57">
        <f>'851 Great Start'!AB7</f>
        <v>0</v>
      </c>
      <c r="F100" s="343">
        <f t="shared" si="3"/>
        <v>1</v>
      </c>
    </row>
    <row r="101" spans="1:6" ht="15">
      <c r="A101" s="216" t="s">
        <v>57</v>
      </c>
      <c r="B101" s="309">
        <v>1086.25</v>
      </c>
      <c r="C101" s="57">
        <f>'851 Great Start'!C8</f>
        <v>1086.25</v>
      </c>
      <c r="D101" s="57">
        <f>'851 Great Start'!AA8</f>
        <v>1086.25</v>
      </c>
      <c r="E101" s="57">
        <f>'851 Great Start'!AB8</f>
        <v>0</v>
      </c>
      <c r="F101" s="343">
        <f t="shared" si="3"/>
        <v>1</v>
      </c>
    </row>
    <row r="102" spans="1:6" ht="15">
      <c r="A102" s="216" t="s">
        <v>58</v>
      </c>
      <c r="B102" s="309">
        <v>17424</v>
      </c>
      <c r="C102" s="57">
        <f>'851 Great Start'!C9</f>
        <v>0</v>
      </c>
      <c r="D102" s="57">
        <f>'851 Great Start'!AA9</f>
        <v>0</v>
      </c>
      <c r="E102" s="57">
        <f>'851 Great Start'!AB9</f>
        <v>17424</v>
      </c>
      <c r="F102" s="343">
        <f t="shared" si="3"/>
        <v>0</v>
      </c>
    </row>
    <row r="103" spans="1:6" ht="15">
      <c r="A103" s="216" t="s">
        <v>99</v>
      </c>
      <c r="B103" s="309">
        <v>50539.47</v>
      </c>
      <c r="C103" s="57">
        <f>'851 Great Start'!C10</f>
        <v>0</v>
      </c>
      <c r="D103" s="57">
        <f>'851 Great Start'!AA10</f>
        <v>0</v>
      </c>
      <c r="E103" s="57">
        <f>'851 Great Start'!AB10</f>
        <v>50539.47</v>
      </c>
      <c r="F103" s="343">
        <f t="shared" si="3"/>
        <v>0</v>
      </c>
    </row>
    <row r="104" spans="1:6" ht="15">
      <c r="A104" s="216" t="s">
        <v>59</v>
      </c>
      <c r="B104" s="309">
        <v>4193.68</v>
      </c>
      <c r="C104" s="57">
        <f>'851 Great Start'!C11</f>
        <v>0</v>
      </c>
      <c r="D104" s="57">
        <f>'851 Great Start'!AA11</f>
        <v>0</v>
      </c>
      <c r="E104" s="57">
        <f>'851 Great Start'!AB11</f>
        <v>4193.68</v>
      </c>
      <c r="F104" s="343">
        <f t="shared" si="3"/>
        <v>0</v>
      </c>
    </row>
    <row r="105" spans="1:6" ht="15">
      <c r="A105" s="216" t="s">
        <v>144</v>
      </c>
      <c r="B105" s="346">
        <v>3109.01</v>
      </c>
      <c r="C105" s="62">
        <f>'851 Great Start'!C12</f>
        <v>80.57</v>
      </c>
      <c r="D105" s="62">
        <f>'851 Great Start'!AA12</f>
        <v>0</v>
      </c>
      <c r="E105" s="62">
        <f>'851 Great Start'!AB12</f>
        <v>3109.01</v>
      </c>
      <c r="F105" s="343">
        <f t="shared" si="3"/>
        <v>0</v>
      </c>
    </row>
    <row r="106" spans="1:6" ht="15.75" thickBot="1">
      <c r="A106" s="348" t="s">
        <v>145</v>
      </c>
      <c r="B106" s="347">
        <v>77280.40999999999</v>
      </c>
      <c r="C106" s="342">
        <f>'851 Great Start'!C13</f>
        <v>2094.82</v>
      </c>
      <c r="D106" s="342">
        <f>'851 Great Start'!AA13</f>
        <v>2014.25</v>
      </c>
      <c r="E106" s="342">
        <f>'851 Great Start'!AB13</f>
        <v>75266.15999999999</v>
      </c>
      <c r="F106" s="344">
        <f t="shared" si="3"/>
        <v>0.0260641733137803</v>
      </c>
    </row>
    <row r="107" spans="1:6" ht="15.75" thickTop="1">
      <c r="A107" s="217"/>
      <c r="B107" s="309"/>
      <c r="F107" s="343" t="s">
        <v>7</v>
      </c>
    </row>
    <row r="108" spans="1:6" ht="15">
      <c r="A108" s="225" t="s">
        <v>146</v>
      </c>
      <c r="B108" s="309"/>
      <c r="F108" s="343" t="s">
        <v>7</v>
      </c>
    </row>
    <row r="109" spans="1:6" ht="15">
      <c r="A109" s="216" t="s">
        <v>99</v>
      </c>
      <c r="B109" s="309">
        <v>110744.88</v>
      </c>
      <c r="C109" s="57">
        <f>'855 Title IV-B2'!C7</f>
        <v>0</v>
      </c>
      <c r="D109" s="57">
        <f>'855 Title IV-B2'!AA7</f>
        <v>0</v>
      </c>
      <c r="E109" s="57">
        <f>'855 Title IV-B2'!AB7</f>
        <v>110744.88</v>
      </c>
      <c r="F109" s="343">
        <f t="shared" si="3"/>
        <v>0</v>
      </c>
    </row>
    <row r="110" spans="1:6" ht="15">
      <c r="A110" s="216" t="s">
        <v>60</v>
      </c>
      <c r="B110" s="309">
        <v>9672</v>
      </c>
      <c r="C110" s="57">
        <f>'855 Title IV-B2'!C8</f>
        <v>0</v>
      </c>
      <c r="D110" s="57">
        <f>'855 Title IV-B2'!AA8</f>
        <v>0</v>
      </c>
      <c r="E110" s="57">
        <f>'855 Title IV-B2'!AB8</f>
        <v>9672</v>
      </c>
      <c r="F110" s="343">
        <f t="shared" si="3"/>
        <v>0</v>
      </c>
    </row>
    <row r="111" spans="1:6" ht="15">
      <c r="A111" s="216" t="s">
        <v>61</v>
      </c>
      <c r="B111" s="309">
        <v>10002</v>
      </c>
      <c r="C111" s="57">
        <f>'855 Title IV-B2'!C9</f>
        <v>0</v>
      </c>
      <c r="D111" s="57">
        <f>'855 Title IV-B2'!AA9</f>
        <v>0</v>
      </c>
      <c r="E111" s="57">
        <f>'855 Title IV-B2'!AB9</f>
        <v>10002</v>
      </c>
      <c r="F111" s="343">
        <f t="shared" si="3"/>
        <v>0</v>
      </c>
    </row>
    <row r="112" spans="1:6" ht="15">
      <c r="A112" s="226" t="s">
        <v>62</v>
      </c>
      <c r="B112" s="309">
        <v>8016.83</v>
      </c>
      <c r="C112" s="57">
        <f>'855 Title IV-B2'!C10</f>
        <v>0</v>
      </c>
      <c r="D112" s="57">
        <f>'855 Title IV-B2'!AA10</f>
        <v>0</v>
      </c>
      <c r="E112" s="57">
        <f>'855 Title IV-B2'!AB10</f>
        <v>8016.83</v>
      </c>
      <c r="F112" s="343">
        <f t="shared" si="3"/>
        <v>0</v>
      </c>
    </row>
    <row r="113" spans="1:6" ht="15">
      <c r="A113" s="216" t="s">
        <v>63</v>
      </c>
      <c r="B113" s="309">
        <v>4086</v>
      </c>
      <c r="C113" s="57">
        <f>'855 Title IV-B2'!C11</f>
        <v>109.67</v>
      </c>
      <c r="D113" s="57">
        <f>'855 Title IV-B2'!AA11</f>
        <v>109.67</v>
      </c>
      <c r="E113" s="57">
        <f>'855 Title IV-B2'!AB11</f>
        <v>3976.33</v>
      </c>
      <c r="F113" s="343">
        <f t="shared" si="3"/>
        <v>0.026840430739109154</v>
      </c>
    </row>
    <row r="114" spans="1:6" ht="15">
      <c r="A114" s="216" t="s">
        <v>147</v>
      </c>
      <c r="B114" s="346">
        <v>5823.47</v>
      </c>
      <c r="C114" s="62">
        <f>'855 Title IV-B2'!C12</f>
        <v>4.39</v>
      </c>
      <c r="D114" s="62">
        <f>'855 Title IV-B2'!AA12</f>
        <v>4.39</v>
      </c>
      <c r="E114" s="62">
        <f>'855 Title IV-B2'!AB12</f>
        <v>5819.08</v>
      </c>
      <c r="F114" s="343">
        <f t="shared" si="3"/>
        <v>0.000753846074591266</v>
      </c>
    </row>
    <row r="115" spans="1:6" ht="15.75" thickBot="1">
      <c r="A115" s="345" t="s">
        <v>194</v>
      </c>
      <c r="B115" s="347">
        <v>148345.18</v>
      </c>
      <c r="C115" s="342">
        <f>'855 Title IV-B2'!C13</f>
        <v>114.06</v>
      </c>
      <c r="D115" s="342">
        <f>'855 Title IV-B2'!AA13</f>
        <v>114.06</v>
      </c>
      <c r="E115" s="342">
        <f>'855 Title IV-B2'!AB13</f>
        <v>148231.11999999997</v>
      </c>
      <c r="F115" s="344">
        <f t="shared" si="3"/>
        <v>0.000768882413301194</v>
      </c>
    </row>
    <row r="116" spans="1:6" ht="15.75" thickTop="1">
      <c r="A116" s="227"/>
      <c r="B116" s="309"/>
      <c r="F116" s="343" t="s">
        <v>7</v>
      </c>
    </row>
    <row r="117" spans="1:6" ht="15">
      <c r="A117" s="349" t="s">
        <v>149</v>
      </c>
      <c r="B117" s="309"/>
      <c r="F117" s="343" t="s">
        <v>7</v>
      </c>
    </row>
    <row r="118" spans="1:6" ht="15">
      <c r="A118" s="226" t="s">
        <v>99</v>
      </c>
      <c r="B118" s="309">
        <v>93933.76</v>
      </c>
      <c r="C118" s="57">
        <f>'860 Family Stability'!C8</f>
        <v>0</v>
      </c>
      <c r="D118" s="57">
        <f>'860 Family Stability'!AA8</f>
        <v>0</v>
      </c>
      <c r="E118" s="57">
        <f>'860 Family Stability'!AB8</f>
        <v>93933.76</v>
      </c>
      <c r="F118" s="343">
        <f t="shared" si="3"/>
        <v>0</v>
      </c>
    </row>
    <row r="119" spans="1:6" ht="15">
      <c r="A119" s="226" t="s">
        <v>150</v>
      </c>
      <c r="B119" s="346">
        <v>3757.35</v>
      </c>
      <c r="C119" s="62">
        <f>'860 Family Stability'!C9</f>
        <v>0</v>
      </c>
      <c r="D119" s="62">
        <f>'860 Family Stability'!AA9</f>
        <v>0</v>
      </c>
      <c r="E119" s="62">
        <f>'860 Family Stability'!AB9</f>
        <v>3757.35</v>
      </c>
      <c r="F119" s="343">
        <f t="shared" si="3"/>
        <v>0</v>
      </c>
    </row>
    <row r="120" spans="1:6" ht="15.75" thickBot="1">
      <c r="A120" s="345" t="s">
        <v>148</v>
      </c>
      <c r="B120" s="347">
        <v>97691.11</v>
      </c>
      <c r="C120" s="342">
        <f>'860 Family Stability'!C10</f>
        <v>0</v>
      </c>
      <c r="D120" s="342">
        <f>'860 Family Stability'!AA10</f>
        <v>0</v>
      </c>
      <c r="E120" s="342">
        <f>'860 Family Stability'!AB10</f>
        <v>97691.11</v>
      </c>
      <c r="F120" s="344">
        <f t="shared" si="3"/>
        <v>0</v>
      </c>
    </row>
    <row r="121" spans="1:6" ht="15.75" thickTop="1">
      <c r="A121" s="227"/>
      <c r="B121" s="309"/>
      <c r="F121" s="343" t="s">
        <v>7</v>
      </c>
    </row>
    <row r="122" spans="1:6" ht="15">
      <c r="A122" s="349" t="s">
        <v>151</v>
      </c>
      <c r="B122" s="309"/>
      <c r="F122" s="343" t="s">
        <v>7</v>
      </c>
    </row>
    <row r="123" spans="1:6" ht="15">
      <c r="A123" s="230" t="s">
        <v>152</v>
      </c>
      <c r="B123" s="309">
        <v>21081</v>
      </c>
      <c r="C123" s="57">
        <f>'859 K Partnership &amp; Innovation'!C7</f>
        <v>0</v>
      </c>
      <c r="D123" s="57">
        <f>'859 K Partnership &amp; Innovation'!AA7</f>
        <v>0</v>
      </c>
      <c r="E123" s="57">
        <f>'859 K Partnership &amp; Innovation'!AB7</f>
        <v>21081</v>
      </c>
      <c r="F123" s="343">
        <f t="shared" si="3"/>
        <v>0</v>
      </c>
    </row>
    <row r="124" spans="1:6" ht="15">
      <c r="A124" s="230" t="s">
        <v>153</v>
      </c>
      <c r="B124" s="309">
        <v>25126</v>
      </c>
      <c r="C124" s="57">
        <f>'859 K Partnership &amp; Innovation'!C8</f>
        <v>0</v>
      </c>
      <c r="D124" s="57">
        <f>'859 K Partnership &amp; Innovation'!AA8</f>
        <v>0</v>
      </c>
      <c r="E124" s="57">
        <f>'859 K Partnership &amp; Innovation'!AB8</f>
        <v>25126</v>
      </c>
      <c r="F124" s="343">
        <f t="shared" si="3"/>
        <v>0</v>
      </c>
    </row>
    <row r="125" spans="1:6" ht="15">
      <c r="A125" s="230" t="s">
        <v>154</v>
      </c>
      <c r="B125" s="309">
        <v>76444</v>
      </c>
      <c r="C125" s="57">
        <f>'859 K Partnership &amp; Innovation'!C9</f>
        <v>0</v>
      </c>
      <c r="D125" s="57">
        <f>'859 K Partnership &amp; Innovation'!AA9</f>
        <v>0</v>
      </c>
      <c r="E125" s="57">
        <f>'859 K Partnership &amp; Innovation'!AB9</f>
        <v>76444</v>
      </c>
      <c r="F125" s="343">
        <f t="shared" si="3"/>
        <v>0</v>
      </c>
    </row>
    <row r="126" spans="1:6" ht="15">
      <c r="A126" s="230" t="s">
        <v>155</v>
      </c>
      <c r="B126" s="309">
        <v>102563</v>
      </c>
      <c r="C126" s="57">
        <f>'859 K Partnership &amp; Innovation'!C10</f>
        <v>0</v>
      </c>
      <c r="D126" s="57">
        <f>'859 K Partnership &amp; Innovation'!AA10</f>
        <v>0</v>
      </c>
      <c r="E126" s="57">
        <f>'859 K Partnership &amp; Innovation'!AB10</f>
        <v>102563</v>
      </c>
      <c r="F126" s="343">
        <f t="shared" si="3"/>
        <v>0</v>
      </c>
    </row>
    <row r="127" spans="1:6" ht="15">
      <c r="A127" s="230" t="s">
        <v>156</v>
      </c>
      <c r="B127" s="309">
        <v>26450</v>
      </c>
      <c r="C127" s="57">
        <f>'859 K Partnership &amp; Innovation'!C11</f>
        <v>0</v>
      </c>
      <c r="D127" s="57">
        <f>'859 K Partnership &amp; Innovation'!AA11</f>
        <v>0</v>
      </c>
      <c r="E127" s="57">
        <f>'859 K Partnership &amp; Innovation'!AB11</f>
        <v>26450</v>
      </c>
      <c r="F127" s="343">
        <f t="shared" si="3"/>
        <v>0</v>
      </c>
    </row>
    <row r="128" spans="1:6" ht="15">
      <c r="A128" s="230" t="s">
        <v>157</v>
      </c>
      <c r="B128" s="309">
        <v>57286</v>
      </c>
      <c r="C128" s="57">
        <f>'859 K Partnership &amp; Innovation'!C12</f>
        <v>0</v>
      </c>
      <c r="D128" s="57">
        <f>'859 K Partnership &amp; Innovation'!AA12</f>
        <v>0</v>
      </c>
      <c r="E128" s="57">
        <f>'859 K Partnership &amp; Innovation'!AB12</f>
        <v>57286</v>
      </c>
      <c r="F128" s="343">
        <f t="shared" si="3"/>
        <v>0</v>
      </c>
    </row>
    <row r="129" spans="1:6" ht="15">
      <c r="A129" s="230" t="s">
        <v>158</v>
      </c>
      <c r="B129" s="309">
        <v>68105</v>
      </c>
      <c r="C129" s="57">
        <f>'859 K Partnership &amp; Innovation'!C13</f>
        <v>0</v>
      </c>
      <c r="D129" s="57">
        <f>'859 K Partnership &amp; Innovation'!AA13</f>
        <v>0</v>
      </c>
      <c r="E129" s="57">
        <f>'859 K Partnership &amp; Innovation'!AB13</f>
        <v>68105</v>
      </c>
      <c r="F129" s="343">
        <f t="shared" si="3"/>
        <v>0</v>
      </c>
    </row>
    <row r="130" spans="1:6" ht="15">
      <c r="A130" s="230" t="s">
        <v>159</v>
      </c>
      <c r="B130" s="309">
        <v>22866</v>
      </c>
      <c r="C130" s="57">
        <f>'859 K Partnership &amp; Innovation'!C14</f>
        <v>0</v>
      </c>
      <c r="D130" s="57">
        <f>'859 K Partnership &amp; Innovation'!AA14</f>
        <v>0</v>
      </c>
      <c r="E130" s="57">
        <f>'859 K Partnership &amp; Innovation'!AB14</f>
        <v>22866</v>
      </c>
      <c r="F130" s="343">
        <f t="shared" si="3"/>
        <v>0</v>
      </c>
    </row>
    <row r="131" spans="1:6" ht="15">
      <c r="A131" s="230" t="s">
        <v>160</v>
      </c>
      <c r="B131" s="309">
        <v>32833</v>
      </c>
      <c r="C131" s="57">
        <f>'859 K Partnership &amp; Innovation'!C15</f>
        <v>0</v>
      </c>
      <c r="D131" s="57">
        <f>'859 K Partnership &amp; Innovation'!AA15</f>
        <v>0</v>
      </c>
      <c r="E131" s="57">
        <f>'859 K Partnership &amp; Innovation'!AB15</f>
        <v>32833</v>
      </c>
      <c r="F131" s="343">
        <f t="shared" si="3"/>
        <v>0</v>
      </c>
    </row>
    <row r="132" spans="1:6" ht="15">
      <c r="A132" s="230" t="s">
        <v>161</v>
      </c>
      <c r="B132" s="309">
        <v>23580</v>
      </c>
      <c r="C132" s="57">
        <f>'859 K Partnership &amp; Innovation'!C16</f>
        <v>0</v>
      </c>
      <c r="D132" s="57">
        <f>'859 K Partnership &amp; Innovation'!AA16</f>
        <v>0</v>
      </c>
      <c r="E132" s="57">
        <f>'859 K Partnership &amp; Innovation'!AB16</f>
        <v>23580</v>
      </c>
      <c r="F132" s="343">
        <f t="shared" si="3"/>
        <v>0</v>
      </c>
    </row>
    <row r="133" spans="1:6" ht="15">
      <c r="A133" s="230" t="s">
        <v>162</v>
      </c>
      <c r="B133" s="309">
        <v>28203</v>
      </c>
      <c r="C133" s="57">
        <f>'859 K Partnership &amp; Innovation'!C17</f>
        <v>0</v>
      </c>
      <c r="D133" s="57">
        <f>'859 K Partnership &amp; Innovation'!AA17</f>
        <v>0</v>
      </c>
      <c r="E133" s="57">
        <f>'859 K Partnership &amp; Innovation'!AB17</f>
        <v>28203</v>
      </c>
      <c r="F133" s="343">
        <f t="shared" si="3"/>
        <v>0</v>
      </c>
    </row>
    <row r="134" spans="1:6" ht="15">
      <c r="A134" s="230" t="s">
        <v>163</v>
      </c>
      <c r="B134" s="309">
        <v>39504</v>
      </c>
      <c r="C134" s="57">
        <f>'859 K Partnership &amp; Innovation'!C18</f>
        <v>0</v>
      </c>
      <c r="D134" s="57">
        <f>'859 K Partnership &amp; Innovation'!AA18</f>
        <v>0</v>
      </c>
      <c r="E134" s="57">
        <f>'859 K Partnership &amp; Innovation'!AB18</f>
        <v>39504</v>
      </c>
      <c r="F134" s="343">
        <f t="shared" si="3"/>
        <v>0</v>
      </c>
    </row>
    <row r="135" spans="1:6" ht="15">
      <c r="A135" s="230" t="s">
        <v>164</v>
      </c>
      <c r="B135" s="309">
        <v>840.49</v>
      </c>
      <c r="C135" s="57">
        <f>'859 K Partnership &amp; Innovation'!C19</f>
        <v>0</v>
      </c>
      <c r="D135" s="57">
        <f>'859 K Partnership &amp; Innovation'!AA19</f>
        <v>0</v>
      </c>
      <c r="E135" s="57">
        <f>'859 K Partnership &amp; Innovation'!AB19</f>
        <v>840.49</v>
      </c>
      <c r="F135" s="343">
        <f t="shared" si="3"/>
        <v>0</v>
      </c>
    </row>
    <row r="136" spans="1:6" ht="15">
      <c r="A136" s="216" t="s">
        <v>165</v>
      </c>
      <c r="B136" s="346">
        <v>20995.26</v>
      </c>
      <c r="C136" s="57">
        <f>'859 K Partnership &amp; Innovation'!C20</f>
        <v>0</v>
      </c>
      <c r="D136" s="57">
        <f>'859 K Partnership &amp; Innovation'!AA20</f>
        <v>0</v>
      </c>
      <c r="E136" s="57">
        <f>'859 K Partnership &amp; Innovation'!AB20</f>
        <v>20995.26</v>
      </c>
      <c r="F136" s="343">
        <f t="shared" si="3"/>
        <v>0</v>
      </c>
    </row>
    <row r="137" spans="1:6" ht="15.75" thickBot="1">
      <c r="A137" s="348" t="s">
        <v>166</v>
      </c>
      <c r="B137" s="347">
        <v>545876.75</v>
      </c>
      <c r="C137" s="342">
        <f>'859 K Partnership &amp; Innovation'!C21</f>
        <v>0</v>
      </c>
      <c r="D137" s="342">
        <f>'859 K Partnership &amp; Innovation'!AA21</f>
        <v>0</v>
      </c>
      <c r="E137" s="342">
        <f>'859 K Partnership &amp; Innovation'!AB21</f>
        <v>545876.75</v>
      </c>
      <c r="F137" s="344">
        <f t="shared" si="3"/>
        <v>0</v>
      </c>
    </row>
    <row r="138" spans="1:6" ht="15.75" thickTop="1">
      <c r="A138" s="226"/>
      <c r="B138" s="309"/>
      <c r="F138" s="343" t="s">
        <v>7</v>
      </c>
    </row>
    <row r="139" spans="1:6" ht="15">
      <c r="A139" s="349" t="s">
        <v>167</v>
      </c>
      <c r="B139" s="309"/>
      <c r="F139" s="343" t="s">
        <v>7</v>
      </c>
    </row>
    <row r="140" spans="1:6" ht="15.75" thickBot="1">
      <c r="A140" s="226" t="s">
        <v>168</v>
      </c>
      <c r="B140" s="347">
        <v>93295.76</v>
      </c>
      <c r="C140" s="342">
        <f>'853 Focused Child Care Network'!C9</f>
        <v>0</v>
      </c>
      <c r="D140" s="342">
        <f>'853 Focused Child Care Network'!AA9</f>
        <v>0</v>
      </c>
      <c r="E140" s="342">
        <f>'853 Focused Child Care Network'!AB9</f>
        <v>93295.76</v>
      </c>
      <c r="F140" s="344">
        <f t="shared" si="3"/>
        <v>0</v>
      </c>
    </row>
    <row r="141" spans="1:6" ht="15.75" thickTop="1">
      <c r="A141" s="209"/>
      <c r="B141" s="309"/>
      <c r="F141" s="343" t="s">
        <v>7</v>
      </c>
    </row>
    <row r="142" spans="1:6" s="305" customFormat="1" ht="16.5" thickBot="1">
      <c r="A142" s="360" t="s">
        <v>169</v>
      </c>
      <c r="B142" s="361">
        <f>B91+B97+B106+B115+B120+B137+B140</f>
        <v>1131484.13</v>
      </c>
      <c r="C142" s="361">
        <f>C91+C97+C106+C115+C120+C137+C140</f>
        <v>2208.88</v>
      </c>
      <c r="D142" s="361">
        <f>D91+D97+D106+D115+D120+D137+D140</f>
        <v>2128.31</v>
      </c>
      <c r="E142" s="361">
        <f>E91+E97+E106+E115+E120+E137+E140</f>
        <v>1129355.8199999998</v>
      </c>
      <c r="F142" s="362">
        <f t="shared" si="3"/>
        <v>0.0018809897050876005</v>
      </c>
    </row>
    <row r="143" spans="1:2" ht="15.75" thickTop="1">
      <c r="A143" s="219"/>
      <c r="B143" s="309"/>
    </row>
    <row r="144" spans="1:5" s="54" customFormat="1" ht="18.75">
      <c r="A144" s="358" t="s">
        <v>192</v>
      </c>
      <c r="B144" s="354">
        <f>B33+B43+B83+B142</f>
        <v>2285523.6799999997</v>
      </c>
      <c r="C144" s="359"/>
      <c r="D144" s="359"/>
      <c r="E144" s="359"/>
    </row>
    <row r="145" spans="1:2" ht="15">
      <c r="A145" s="221"/>
      <c r="B145" s="309"/>
    </row>
    <row r="146" spans="1:2" ht="15">
      <c r="A146" s="350" t="s">
        <v>170</v>
      </c>
      <c r="B146" s="310">
        <f>B23-B144</f>
        <v>0</v>
      </c>
    </row>
    <row r="147" spans="1:2" ht="15">
      <c r="A147" s="209"/>
      <c r="B147" s="209"/>
    </row>
    <row r="150" spans="1:2" ht="15">
      <c r="A150" s="209"/>
      <c r="B150" s="209"/>
    </row>
    <row r="155" ht="15">
      <c r="A155" s="223"/>
    </row>
    <row r="156" ht="15">
      <c r="A156" s="223"/>
    </row>
    <row r="158" ht="15">
      <c r="A158" s="209"/>
    </row>
    <row r="159" ht="15">
      <c r="A159" s="223"/>
    </row>
    <row r="160" ht="14.25">
      <c r="A160" s="220"/>
    </row>
    <row r="161" ht="15">
      <c r="A161" s="223"/>
    </row>
    <row r="167" ht="15">
      <c r="A167" s="221"/>
    </row>
    <row r="168" ht="15">
      <c r="A168" s="221"/>
    </row>
    <row r="170" ht="15">
      <c r="A170" s="221"/>
    </row>
    <row r="171" ht="15">
      <c r="A171" s="221"/>
    </row>
    <row r="173" ht="15">
      <c r="A173" s="222"/>
    </row>
    <row r="175" ht="15">
      <c r="A175" s="221"/>
    </row>
    <row r="176" ht="15">
      <c r="A176" s="221"/>
    </row>
    <row r="177" ht="15">
      <c r="A177" s="231"/>
    </row>
    <row r="178" ht="15">
      <c r="A178" s="222"/>
    </row>
    <row r="179" ht="15">
      <c r="A179" s="221"/>
    </row>
  </sheetData>
  <sheetProtection/>
  <printOptions/>
  <pageMargins left="0.7" right="0.7" top="0.75" bottom="0.5" header="0.3" footer="0.3"/>
  <pageSetup fitToHeight="2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8.7109375" style="8" customWidth="1"/>
    <col min="2" max="2" width="14.00390625" style="37" customWidth="1"/>
    <col min="3" max="3" width="10.8515625" style="16" bestFit="1" customWidth="1"/>
    <col min="4" max="4" width="11.140625" style="16" customWidth="1"/>
    <col min="5" max="5" width="10.7109375" style="16" customWidth="1"/>
    <col min="6" max="6" width="13.140625" style="16" customWidth="1"/>
    <col min="7" max="8" width="11.421875" style="16" bestFit="1" customWidth="1"/>
    <col min="9" max="9" width="10.57421875" style="16" customWidth="1"/>
    <col min="10" max="10" width="11.8515625" style="16" customWidth="1"/>
    <col min="11" max="12" width="11.421875" style="16" bestFit="1" customWidth="1"/>
    <col min="13" max="13" width="10.57421875" style="16" customWidth="1"/>
    <col min="14" max="14" width="11.8515625" style="16" customWidth="1"/>
    <col min="15" max="16" width="11.421875" style="16" bestFit="1" customWidth="1"/>
    <col min="17" max="17" width="10.57421875" style="16" customWidth="1"/>
    <col min="18" max="18" width="11.8515625" style="16" customWidth="1"/>
    <col min="19" max="20" width="11.421875" style="16" bestFit="1" customWidth="1"/>
    <col min="21" max="21" width="10.57421875" style="16" customWidth="1"/>
    <col min="22" max="22" width="11.8515625" style="16" customWidth="1"/>
    <col min="23" max="24" width="11.421875" style="16" bestFit="1" customWidth="1"/>
    <col min="25" max="25" width="10.57421875" style="16" customWidth="1"/>
    <col min="26" max="26" width="11.8515625" style="16" customWidth="1"/>
    <col min="27" max="27" width="14.140625" style="16" customWidth="1"/>
    <col min="28" max="28" width="12.7109375" style="14" bestFit="1" customWidth="1"/>
    <col min="29" max="29" width="10.8515625" style="18" customWidth="1"/>
    <col min="30" max="16384" width="9.140625" style="7" customWidth="1"/>
  </cols>
  <sheetData>
    <row r="1" ht="18.75">
      <c r="A1" s="67" t="s">
        <v>28</v>
      </c>
    </row>
    <row r="2" spans="1:29" s="5" customFormat="1" ht="18.75">
      <c r="A2" s="67" t="s">
        <v>9</v>
      </c>
      <c r="B2" s="39"/>
      <c r="C2" s="24"/>
      <c r="D2" s="2"/>
      <c r="E2" s="2"/>
      <c r="G2" s="2"/>
      <c r="H2" s="2"/>
      <c r="I2" s="2"/>
      <c r="K2" s="2"/>
      <c r="L2" s="2"/>
      <c r="M2" s="2"/>
      <c r="O2" s="2"/>
      <c r="P2" s="2"/>
      <c r="Q2" s="2"/>
      <c r="S2" s="2"/>
      <c r="T2" s="2"/>
      <c r="U2" s="2"/>
      <c r="W2" s="2"/>
      <c r="X2" s="2"/>
      <c r="Y2" s="2"/>
      <c r="AA2" s="2"/>
      <c r="AB2" s="1"/>
      <c r="AC2" s="4"/>
    </row>
    <row r="3" spans="1:29" s="5" customFormat="1" ht="15.75">
      <c r="A3" s="68" t="s">
        <v>90</v>
      </c>
      <c r="B3" s="39"/>
      <c r="C3" s="24"/>
      <c r="D3" s="2"/>
      <c r="E3" s="2"/>
      <c r="F3" s="2" t="s">
        <v>7</v>
      </c>
      <c r="G3" s="2"/>
      <c r="H3" s="2"/>
      <c r="I3" s="2"/>
      <c r="J3" s="2" t="s">
        <v>7</v>
      </c>
      <c r="K3" s="2"/>
      <c r="L3" s="2"/>
      <c r="M3" s="2"/>
      <c r="N3" s="2" t="s">
        <v>7</v>
      </c>
      <c r="O3" s="2"/>
      <c r="P3" s="2"/>
      <c r="Q3" s="2"/>
      <c r="R3" s="2" t="s">
        <v>7</v>
      </c>
      <c r="S3" s="2"/>
      <c r="T3" s="2"/>
      <c r="U3" s="2"/>
      <c r="V3" s="2" t="s">
        <v>7</v>
      </c>
      <c r="W3" s="2"/>
      <c r="X3" s="2"/>
      <c r="Y3" s="2"/>
      <c r="Z3" s="2" t="s">
        <v>7</v>
      </c>
      <c r="AA3" s="2"/>
      <c r="AB3" s="1"/>
      <c r="AC3" s="4"/>
    </row>
    <row r="4" spans="1:29" s="5" customFormat="1" ht="15.75">
      <c r="A4" s="69" t="s">
        <v>89</v>
      </c>
      <c r="B4" s="39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4"/>
    </row>
    <row r="5" spans="1:29" s="5" customFormat="1" ht="15.75">
      <c r="A5" s="68"/>
      <c r="B5" s="39"/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4"/>
    </row>
    <row r="6" spans="2:29" s="5" customFormat="1" ht="16.5" thickBot="1">
      <c r="B6" s="39" t="s">
        <v>10</v>
      </c>
      <c r="C6" s="2" t="s">
        <v>38</v>
      </c>
      <c r="D6" s="2" t="s">
        <v>39</v>
      </c>
      <c r="E6" s="2" t="s">
        <v>40</v>
      </c>
      <c r="F6" s="2" t="s">
        <v>91</v>
      </c>
      <c r="G6" s="2" t="s">
        <v>51</v>
      </c>
      <c r="H6" s="2" t="s">
        <v>41</v>
      </c>
      <c r="I6" s="2" t="s">
        <v>42</v>
      </c>
      <c r="J6" s="2" t="s">
        <v>91</v>
      </c>
      <c r="K6" s="2" t="s">
        <v>44</v>
      </c>
      <c r="L6" s="2" t="s">
        <v>48</v>
      </c>
      <c r="M6" s="2" t="s">
        <v>47</v>
      </c>
      <c r="N6" s="2" t="s">
        <v>91</v>
      </c>
      <c r="O6" s="2" t="s">
        <v>46</v>
      </c>
      <c r="P6" s="2" t="s">
        <v>45</v>
      </c>
      <c r="Q6" s="2" t="s">
        <v>37</v>
      </c>
      <c r="R6" s="2" t="s">
        <v>91</v>
      </c>
      <c r="S6" s="2" t="s">
        <v>38</v>
      </c>
      <c r="T6" s="2" t="s">
        <v>39</v>
      </c>
      <c r="U6" s="2" t="s">
        <v>40</v>
      </c>
      <c r="V6" s="2" t="s">
        <v>91</v>
      </c>
      <c r="W6" s="2" t="s">
        <v>51</v>
      </c>
      <c r="X6" s="2" t="s">
        <v>41</v>
      </c>
      <c r="Y6" s="2" t="s">
        <v>42</v>
      </c>
      <c r="Z6" s="2" t="s">
        <v>91</v>
      </c>
      <c r="AA6" s="2" t="s">
        <v>0</v>
      </c>
      <c r="AB6" s="1" t="s">
        <v>3</v>
      </c>
      <c r="AC6" s="4" t="s">
        <v>4</v>
      </c>
    </row>
    <row r="7" spans="1:29" ht="16.5" thickBot="1">
      <c r="A7" s="11" t="s">
        <v>11</v>
      </c>
      <c r="B7" s="40">
        <v>740.73</v>
      </c>
      <c r="C7" s="114"/>
      <c r="D7" s="114"/>
      <c r="E7" s="114"/>
      <c r="F7" s="101">
        <f>SUM(C7:E7)</f>
        <v>0</v>
      </c>
      <c r="G7" s="114"/>
      <c r="H7" s="114"/>
      <c r="I7" s="114"/>
      <c r="J7" s="101">
        <f>SUM(G7:I7)</f>
        <v>0</v>
      </c>
      <c r="K7" s="114"/>
      <c r="L7" s="114"/>
      <c r="M7" s="114"/>
      <c r="N7" s="101">
        <f>SUM(K7:M7)</f>
        <v>0</v>
      </c>
      <c r="O7" s="114"/>
      <c r="P7" s="114"/>
      <c r="Q7" s="114"/>
      <c r="R7" s="101">
        <f>SUM(O7:Q7)</f>
        <v>0</v>
      </c>
      <c r="S7" s="114"/>
      <c r="T7" s="114"/>
      <c r="U7" s="114"/>
      <c r="V7" s="101">
        <f>SUM(S7:U7)</f>
        <v>0</v>
      </c>
      <c r="W7" s="114"/>
      <c r="X7" s="114"/>
      <c r="Y7" s="114"/>
      <c r="Z7" s="101">
        <f>SUM(W7:Y7)</f>
        <v>0</v>
      </c>
      <c r="AA7" s="115">
        <f>F7+J7+N7+R7+V7+Z7</f>
        <v>0</v>
      </c>
      <c r="AB7" s="116">
        <f>B7-AA7</f>
        <v>740.73</v>
      </c>
      <c r="AC7" s="50">
        <f>AA7/B7</f>
        <v>0</v>
      </c>
    </row>
    <row r="8" spans="1:29" ht="16.5" thickBot="1">
      <c r="A8" s="11" t="s">
        <v>12</v>
      </c>
      <c r="B8" s="40">
        <v>370.6</v>
      </c>
      <c r="C8" s="114"/>
      <c r="D8" s="114"/>
      <c r="E8" s="114">
        <v>0</v>
      </c>
      <c r="F8" s="101">
        <f>C8+D8+E8</f>
        <v>0</v>
      </c>
      <c r="G8" s="114"/>
      <c r="H8" s="114"/>
      <c r="I8" s="114"/>
      <c r="J8" s="101">
        <f>G8+H8+I8</f>
        <v>0</v>
      </c>
      <c r="K8" s="114"/>
      <c r="L8" s="114"/>
      <c r="M8" s="114"/>
      <c r="N8" s="101">
        <f>K8+L8+M8</f>
        <v>0</v>
      </c>
      <c r="O8" s="114"/>
      <c r="P8" s="114"/>
      <c r="Q8" s="114"/>
      <c r="R8" s="101">
        <f>O8+P8+Q8</f>
        <v>0</v>
      </c>
      <c r="S8" s="114"/>
      <c r="T8" s="114"/>
      <c r="U8" s="114"/>
      <c r="V8" s="101">
        <f>S8+T8+U8</f>
        <v>0</v>
      </c>
      <c r="W8" s="114"/>
      <c r="X8" s="114"/>
      <c r="Y8" s="114"/>
      <c r="Z8" s="101">
        <f>W8+X8+Y8</f>
        <v>0</v>
      </c>
      <c r="AA8" s="115">
        <f aca="true" t="shared" si="0" ref="AA8:AA23">F8+J8+N8+R8+V8+Z8</f>
        <v>0</v>
      </c>
      <c r="AB8" s="116">
        <f>B8-AA8</f>
        <v>370.6</v>
      </c>
      <c r="AC8" s="50">
        <f>AA8/B8</f>
        <v>0</v>
      </c>
    </row>
    <row r="9" spans="1:29" s="10" customFormat="1" ht="16.5" thickBot="1">
      <c r="A9" s="12" t="s">
        <v>18</v>
      </c>
      <c r="B9" s="42">
        <f aca="true" t="shared" si="1" ref="B9:Z9">SUM(B7:B8)</f>
        <v>1111.33</v>
      </c>
      <c r="C9" s="117">
        <f t="shared" si="1"/>
        <v>0</v>
      </c>
      <c r="D9" s="117">
        <f t="shared" si="1"/>
        <v>0</v>
      </c>
      <c r="E9" s="117">
        <f t="shared" si="1"/>
        <v>0</v>
      </c>
      <c r="F9" s="117">
        <f t="shared" si="1"/>
        <v>0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  <c r="K9" s="117">
        <f t="shared" si="1"/>
        <v>0</v>
      </c>
      <c r="L9" s="117">
        <f t="shared" si="1"/>
        <v>0</v>
      </c>
      <c r="M9" s="117">
        <f t="shared" si="1"/>
        <v>0</v>
      </c>
      <c r="N9" s="117">
        <f t="shared" si="1"/>
        <v>0</v>
      </c>
      <c r="O9" s="117">
        <f t="shared" si="1"/>
        <v>0</v>
      </c>
      <c r="P9" s="117">
        <f t="shared" si="1"/>
        <v>0</v>
      </c>
      <c r="Q9" s="117">
        <f t="shared" si="1"/>
        <v>0</v>
      </c>
      <c r="R9" s="117">
        <f t="shared" si="1"/>
        <v>0</v>
      </c>
      <c r="S9" s="117">
        <f t="shared" si="1"/>
        <v>0</v>
      </c>
      <c r="T9" s="117">
        <f t="shared" si="1"/>
        <v>0</v>
      </c>
      <c r="U9" s="117">
        <f t="shared" si="1"/>
        <v>0</v>
      </c>
      <c r="V9" s="117">
        <f t="shared" si="1"/>
        <v>0</v>
      </c>
      <c r="W9" s="117">
        <f t="shared" si="1"/>
        <v>0</v>
      </c>
      <c r="X9" s="117">
        <f t="shared" si="1"/>
        <v>0</v>
      </c>
      <c r="Y9" s="117">
        <f t="shared" si="1"/>
        <v>0</v>
      </c>
      <c r="Z9" s="117">
        <f t="shared" si="1"/>
        <v>0</v>
      </c>
      <c r="AA9" s="117">
        <f t="shared" si="0"/>
        <v>0</v>
      </c>
      <c r="AB9" s="117">
        <f>SUM(AB7:AB8)</f>
        <v>1111.33</v>
      </c>
      <c r="AC9" s="74">
        <f>AA9/B9</f>
        <v>0</v>
      </c>
    </row>
    <row r="10" spans="1:29" s="10" customFormat="1" ht="16.5" thickBot="1">
      <c r="A10" s="49"/>
      <c r="B10" s="44"/>
      <c r="C10" s="118"/>
      <c r="D10" s="118"/>
      <c r="E10" s="118"/>
      <c r="F10" s="119"/>
      <c r="G10" s="118"/>
      <c r="H10" s="118"/>
      <c r="I10" s="118"/>
      <c r="J10" s="119"/>
      <c r="K10" s="118"/>
      <c r="L10" s="118"/>
      <c r="M10" s="118"/>
      <c r="N10" s="119"/>
      <c r="O10" s="118"/>
      <c r="P10" s="118"/>
      <c r="Q10" s="118"/>
      <c r="R10" s="119"/>
      <c r="S10" s="118"/>
      <c r="T10" s="118"/>
      <c r="U10" s="118"/>
      <c r="V10" s="119"/>
      <c r="W10" s="118"/>
      <c r="X10" s="118"/>
      <c r="Y10" s="118"/>
      <c r="Z10" s="119"/>
      <c r="AA10" s="115">
        <f t="shared" si="0"/>
        <v>0</v>
      </c>
      <c r="AB10" s="120"/>
      <c r="AC10" s="50" t="s">
        <v>7</v>
      </c>
    </row>
    <row r="11" spans="1:29" ht="16.5" thickBot="1">
      <c r="A11" s="11" t="s">
        <v>84</v>
      </c>
      <c r="B11" s="43">
        <v>467.62</v>
      </c>
      <c r="C11" s="112">
        <v>0</v>
      </c>
      <c r="D11" s="112">
        <v>0</v>
      </c>
      <c r="E11" s="112">
        <v>0</v>
      </c>
      <c r="F11" s="101">
        <f>C11+D11+E11</f>
        <v>0</v>
      </c>
      <c r="G11" s="112">
        <v>0</v>
      </c>
      <c r="H11" s="112">
        <v>0</v>
      </c>
      <c r="I11" s="112">
        <v>0</v>
      </c>
      <c r="J11" s="101">
        <f>G11+H11+I11</f>
        <v>0</v>
      </c>
      <c r="K11" s="112">
        <v>0</v>
      </c>
      <c r="L11" s="112">
        <v>0</v>
      </c>
      <c r="M11" s="112">
        <v>0</v>
      </c>
      <c r="N11" s="101">
        <f>K11+L11+M11</f>
        <v>0</v>
      </c>
      <c r="O11" s="112">
        <v>0</v>
      </c>
      <c r="P11" s="112">
        <v>0</v>
      </c>
      <c r="Q11" s="112">
        <v>0</v>
      </c>
      <c r="R11" s="101">
        <f>O11+P11+Q11</f>
        <v>0</v>
      </c>
      <c r="S11" s="112">
        <v>0</v>
      </c>
      <c r="T11" s="112">
        <v>0</v>
      </c>
      <c r="U11" s="112">
        <v>0</v>
      </c>
      <c r="V11" s="101">
        <f>S11+T11+U11</f>
        <v>0</v>
      </c>
      <c r="W11" s="112">
        <v>0</v>
      </c>
      <c r="X11" s="112">
        <v>0</v>
      </c>
      <c r="Y11" s="112">
        <v>0</v>
      </c>
      <c r="Z11" s="101">
        <f>W11+X11+Y11</f>
        <v>0</v>
      </c>
      <c r="AA11" s="115">
        <f t="shared" si="0"/>
        <v>0</v>
      </c>
      <c r="AB11" s="116">
        <f>B11-AA11</f>
        <v>467.62</v>
      </c>
      <c r="AC11" s="50">
        <f aca="true" t="shared" si="2" ref="AC11:AC23">AA11/B11</f>
        <v>0</v>
      </c>
    </row>
    <row r="12" spans="1:30" ht="16.5" thickBot="1">
      <c r="A12" s="12" t="s">
        <v>17</v>
      </c>
      <c r="B12" s="42">
        <f>SUM(B11:B11)</f>
        <v>467.62</v>
      </c>
      <c r="C12" s="117">
        <f aca="true" t="shared" si="3" ref="C12:Z12">SUM(C11)</f>
        <v>0</v>
      </c>
      <c r="D12" s="117">
        <f t="shared" si="3"/>
        <v>0</v>
      </c>
      <c r="E12" s="117">
        <f t="shared" si="3"/>
        <v>0</v>
      </c>
      <c r="F12" s="117">
        <f t="shared" si="3"/>
        <v>0</v>
      </c>
      <c r="G12" s="117">
        <f t="shared" si="3"/>
        <v>0</v>
      </c>
      <c r="H12" s="117">
        <f t="shared" si="3"/>
        <v>0</v>
      </c>
      <c r="I12" s="117">
        <f t="shared" si="3"/>
        <v>0</v>
      </c>
      <c r="J12" s="117">
        <f t="shared" si="3"/>
        <v>0</v>
      </c>
      <c r="K12" s="117">
        <f t="shared" si="3"/>
        <v>0</v>
      </c>
      <c r="L12" s="117">
        <f t="shared" si="3"/>
        <v>0</v>
      </c>
      <c r="M12" s="117">
        <f t="shared" si="3"/>
        <v>0</v>
      </c>
      <c r="N12" s="117">
        <f t="shared" si="3"/>
        <v>0</v>
      </c>
      <c r="O12" s="117">
        <f t="shared" si="3"/>
        <v>0</v>
      </c>
      <c r="P12" s="117">
        <f t="shared" si="3"/>
        <v>0</v>
      </c>
      <c r="Q12" s="117">
        <f t="shared" si="3"/>
        <v>0</v>
      </c>
      <c r="R12" s="117">
        <f t="shared" si="3"/>
        <v>0</v>
      </c>
      <c r="S12" s="117">
        <f t="shared" si="3"/>
        <v>0</v>
      </c>
      <c r="T12" s="117">
        <f t="shared" si="3"/>
        <v>0</v>
      </c>
      <c r="U12" s="117">
        <f t="shared" si="3"/>
        <v>0</v>
      </c>
      <c r="V12" s="117">
        <f t="shared" si="3"/>
        <v>0</v>
      </c>
      <c r="W12" s="117">
        <f t="shared" si="3"/>
        <v>0</v>
      </c>
      <c r="X12" s="117">
        <f t="shared" si="3"/>
        <v>0</v>
      </c>
      <c r="Y12" s="117">
        <f t="shared" si="3"/>
        <v>0</v>
      </c>
      <c r="Z12" s="117">
        <f t="shared" si="3"/>
        <v>0</v>
      </c>
      <c r="AA12" s="117">
        <f t="shared" si="0"/>
        <v>0</v>
      </c>
      <c r="AB12" s="117">
        <f>SUM(AB11)</f>
        <v>467.62</v>
      </c>
      <c r="AC12" s="74">
        <f t="shared" si="2"/>
        <v>0</v>
      </c>
      <c r="AD12" s="8" t="s">
        <v>5</v>
      </c>
    </row>
    <row r="13" spans="1:29" s="31" customFormat="1" ht="16.5" thickBot="1">
      <c r="A13" s="11" t="s">
        <v>7</v>
      </c>
      <c r="B13" s="44"/>
      <c r="C13" s="121"/>
      <c r="D13" s="121"/>
      <c r="E13" s="121"/>
      <c r="F13" s="101" t="s">
        <v>7</v>
      </c>
      <c r="G13" s="118"/>
      <c r="H13" s="118"/>
      <c r="I13" s="118"/>
      <c r="J13" s="101" t="s">
        <v>7</v>
      </c>
      <c r="K13" s="118"/>
      <c r="L13" s="118"/>
      <c r="M13" s="118"/>
      <c r="N13" s="101" t="s">
        <v>7</v>
      </c>
      <c r="O13" s="118"/>
      <c r="P13" s="118"/>
      <c r="Q13" s="118"/>
      <c r="R13" s="101" t="s">
        <v>7</v>
      </c>
      <c r="S13" s="118"/>
      <c r="T13" s="118"/>
      <c r="U13" s="118"/>
      <c r="V13" s="101" t="s">
        <v>7</v>
      </c>
      <c r="W13" s="118"/>
      <c r="X13" s="118"/>
      <c r="Y13" s="118"/>
      <c r="Z13" s="101" t="s">
        <v>7</v>
      </c>
      <c r="AA13" s="115">
        <v>0</v>
      </c>
      <c r="AB13" s="116" t="s">
        <v>7</v>
      </c>
      <c r="AC13" s="50" t="s">
        <v>7</v>
      </c>
    </row>
    <row r="14" spans="1:29" ht="16.5" thickBot="1">
      <c r="A14" s="11" t="s">
        <v>43</v>
      </c>
      <c r="B14" s="41">
        <v>2412.5</v>
      </c>
      <c r="C14" s="112">
        <v>412.5</v>
      </c>
      <c r="D14" s="112"/>
      <c r="E14" s="112"/>
      <c r="F14" s="101">
        <f>C14+D14+E14</f>
        <v>412.5</v>
      </c>
      <c r="G14" s="112">
        <v>0</v>
      </c>
      <c r="H14" s="112"/>
      <c r="I14" s="112"/>
      <c r="J14" s="101">
        <f>G14+H14+I14</f>
        <v>0</v>
      </c>
      <c r="K14" s="112">
        <v>0</v>
      </c>
      <c r="L14" s="112"/>
      <c r="M14" s="112"/>
      <c r="N14" s="101">
        <f>K14+L14+M14</f>
        <v>0</v>
      </c>
      <c r="O14" s="112">
        <v>0</v>
      </c>
      <c r="P14" s="112"/>
      <c r="Q14" s="112"/>
      <c r="R14" s="101">
        <f>O14+P14+Q14</f>
        <v>0</v>
      </c>
      <c r="S14" s="112">
        <v>0</v>
      </c>
      <c r="T14" s="112"/>
      <c r="U14" s="112"/>
      <c r="V14" s="101">
        <f>S14+T14+U14</f>
        <v>0</v>
      </c>
      <c r="W14" s="112">
        <v>0</v>
      </c>
      <c r="X14" s="112"/>
      <c r="Y14" s="112"/>
      <c r="Z14" s="101">
        <f>W14+X14+Y14</f>
        <v>0</v>
      </c>
      <c r="AA14" s="115">
        <f t="shared" si="0"/>
        <v>412.5</v>
      </c>
      <c r="AB14" s="116">
        <f>B14-AA14</f>
        <v>2000</v>
      </c>
      <c r="AC14" s="50">
        <f t="shared" si="2"/>
        <v>0.17098445595854922</v>
      </c>
    </row>
    <row r="15" spans="1:29" ht="16.5" thickBot="1">
      <c r="A15" s="11" t="s">
        <v>13</v>
      </c>
      <c r="B15" s="41">
        <v>11965.67</v>
      </c>
      <c r="C15" s="112">
        <v>0</v>
      </c>
      <c r="D15" s="112">
        <v>0</v>
      </c>
      <c r="E15" s="112"/>
      <c r="F15" s="101">
        <f>C15+D15+E15</f>
        <v>0</v>
      </c>
      <c r="G15" s="112"/>
      <c r="H15" s="112"/>
      <c r="I15" s="112"/>
      <c r="J15" s="101">
        <f>G15+H15+I15</f>
        <v>0</v>
      </c>
      <c r="K15" s="112"/>
      <c r="L15" s="112"/>
      <c r="M15" s="112"/>
      <c r="N15" s="101">
        <f>K15+L15+M15</f>
        <v>0</v>
      </c>
      <c r="O15" s="112"/>
      <c r="P15" s="112"/>
      <c r="Q15" s="112"/>
      <c r="R15" s="101">
        <f>O15+P15+Q15</f>
        <v>0</v>
      </c>
      <c r="S15" s="112"/>
      <c r="T15" s="112"/>
      <c r="U15" s="112"/>
      <c r="V15" s="101">
        <f>S15+T15+U15</f>
        <v>0</v>
      </c>
      <c r="W15" s="112"/>
      <c r="X15" s="112"/>
      <c r="Y15" s="112"/>
      <c r="Z15" s="101">
        <f>W15+X15+Y15</f>
        <v>0</v>
      </c>
      <c r="AA15" s="115">
        <f t="shared" si="0"/>
        <v>0</v>
      </c>
      <c r="AB15" s="116">
        <f>B15-AA15</f>
        <v>11965.67</v>
      </c>
      <c r="AC15" s="50">
        <f t="shared" si="2"/>
        <v>0</v>
      </c>
    </row>
    <row r="16" spans="1:29" ht="16.5" thickBot="1">
      <c r="A16" s="12" t="s">
        <v>16</v>
      </c>
      <c r="B16" s="42">
        <f>SUM(B13:B15)</f>
        <v>14378.17</v>
      </c>
      <c r="C16" s="117">
        <f aca="true" t="shared" si="4" ref="C16:Z16">SUM(C14:C15)</f>
        <v>412.5</v>
      </c>
      <c r="D16" s="117">
        <f t="shared" si="4"/>
        <v>0</v>
      </c>
      <c r="E16" s="117">
        <f t="shared" si="4"/>
        <v>0</v>
      </c>
      <c r="F16" s="117">
        <f t="shared" si="4"/>
        <v>412.5</v>
      </c>
      <c r="G16" s="117">
        <f t="shared" si="4"/>
        <v>0</v>
      </c>
      <c r="H16" s="117">
        <f t="shared" si="4"/>
        <v>0</v>
      </c>
      <c r="I16" s="117">
        <f t="shared" si="4"/>
        <v>0</v>
      </c>
      <c r="J16" s="117">
        <f t="shared" si="4"/>
        <v>0</v>
      </c>
      <c r="K16" s="117">
        <f t="shared" si="4"/>
        <v>0</v>
      </c>
      <c r="L16" s="117">
        <f t="shared" si="4"/>
        <v>0</v>
      </c>
      <c r="M16" s="117">
        <f t="shared" si="4"/>
        <v>0</v>
      </c>
      <c r="N16" s="117">
        <f t="shared" si="4"/>
        <v>0</v>
      </c>
      <c r="O16" s="117">
        <f t="shared" si="4"/>
        <v>0</v>
      </c>
      <c r="P16" s="117">
        <f t="shared" si="4"/>
        <v>0</v>
      </c>
      <c r="Q16" s="117">
        <f t="shared" si="4"/>
        <v>0</v>
      </c>
      <c r="R16" s="117">
        <f t="shared" si="4"/>
        <v>0</v>
      </c>
      <c r="S16" s="117">
        <f t="shared" si="4"/>
        <v>0</v>
      </c>
      <c r="T16" s="117">
        <f t="shared" si="4"/>
        <v>0</v>
      </c>
      <c r="U16" s="117">
        <f t="shared" si="4"/>
        <v>0</v>
      </c>
      <c r="V16" s="117">
        <f t="shared" si="4"/>
        <v>0</v>
      </c>
      <c r="W16" s="117">
        <f t="shared" si="4"/>
        <v>0</v>
      </c>
      <c r="X16" s="117">
        <f t="shared" si="4"/>
        <v>0</v>
      </c>
      <c r="Y16" s="117">
        <f t="shared" si="4"/>
        <v>0</v>
      </c>
      <c r="Z16" s="117">
        <f t="shared" si="4"/>
        <v>0</v>
      </c>
      <c r="AA16" s="117">
        <f t="shared" si="0"/>
        <v>412.5</v>
      </c>
      <c r="AB16" s="117">
        <f>SUM(AB14:AB15)</f>
        <v>13965.67</v>
      </c>
      <c r="AC16" s="74">
        <f t="shared" si="2"/>
        <v>0.028689325553947407</v>
      </c>
    </row>
    <row r="17" spans="1:29" ht="16.5" thickBot="1">
      <c r="A17" s="49"/>
      <c r="B17" s="44"/>
      <c r="C17" s="118"/>
      <c r="D17" s="118"/>
      <c r="E17" s="118"/>
      <c r="F17" s="122"/>
      <c r="G17" s="118"/>
      <c r="H17" s="118"/>
      <c r="I17" s="118"/>
      <c r="J17" s="122"/>
      <c r="K17" s="118"/>
      <c r="L17" s="118"/>
      <c r="M17" s="118"/>
      <c r="N17" s="122"/>
      <c r="O17" s="118"/>
      <c r="P17" s="118"/>
      <c r="Q17" s="118"/>
      <c r="R17" s="122"/>
      <c r="S17" s="118"/>
      <c r="T17" s="118"/>
      <c r="U17" s="118"/>
      <c r="V17" s="122"/>
      <c r="W17" s="118"/>
      <c r="X17" s="118"/>
      <c r="Y17" s="118"/>
      <c r="Z17" s="122"/>
      <c r="AA17" s="115">
        <f t="shared" si="0"/>
        <v>0</v>
      </c>
      <c r="AB17" s="116" t="s">
        <v>7</v>
      </c>
      <c r="AC17" s="50" t="s">
        <v>7</v>
      </c>
    </row>
    <row r="18" spans="1:29" ht="16.5" thickBot="1">
      <c r="A18" s="52" t="s">
        <v>14</v>
      </c>
      <c r="B18" s="44">
        <v>207.17</v>
      </c>
      <c r="C18" s="118"/>
      <c r="D18" s="118"/>
      <c r="E18" s="121">
        <v>0</v>
      </c>
      <c r="F18" s="122">
        <f>SUM(C18:E18)</f>
        <v>0</v>
      </c>
      <c r="G18" s="121">
        <v>0</v>
      </c>
      <c r="H18" s="118"/>
      <c r="I18" s="121">
        <v>0</v>
      </c>
      <c r="J18" s="122">
        <f>SUM(G18:I18)</f>
        <v>0</v>
      </c>
      <c r="K18" s="121">
        <v>0</v>
      </c>
      <c r="L18" s="118"/>
      <c r="M18" s="121">
        <v>0</v>
      </c>
      <c r="N18" s="122">
        <f>SUM(K18:M18)</f>
        <v>0</v>
      </c>
      <c r="O18" s="121">
        <v>0</v>
      </c>
      <c r="P18" s="118"/>
      <c r="Q18" s="121">
        <v>0</v>
      </c>
      <c r="R18" s="122">
        <f>SUM(O18:Q18)</f>
        <v>0</v>
      </c>
      <c r="S18" s="121">
        <v>0</v>
      </c>
      <c r="T18" s="118"/>
      <c r="U18" s="121">
        <v>0</v>
      </c>
      <c r="V18" s="122">
        <f>SUM(S18:U18)</f>
        <v>0</v>
      </c>
      <c r="W18" s="121">
        <v>0</v>
      </c>
      <c r="X18" s="118"/>
      <c r="Y18" s="121">
        <v>0</v>
      </c>
      <c r="Z18" s="122">
        <f>SUM(W18:Y18)</f>
        <v>0</v>
      </c>
      <c r="AA18" s="115">
        <f t="shared" si="0"/>
        <v>0</v>
      </c>
      <c r="AB18" s="116">
        <f>B18-AA18</f>
        <v>207.17</v>
      </c>
      <c r="AC18" s="50">
        <f t="shared" si="2"/>
        <v>0</v>
      </c>
    </row>
    <row r="19" spans="1:29" ht="16.5" thickBot="1">
      <c r="A19" s="12" t="s">
        <v>15</v>
      </c>
      <c r="B19" s="42">
        <f aca="true" t="shared" si="5" ref="B19:Z19">SUM(B18)</f>
        <v>207.17</v>
      </c>
      <c r="C19" s="117">
        <f t="shared" si="5"/>
        <v>0</v>
      </c>
      <c r="D19" s="117">
        <f t="shared" si="5"/>
        <v>0</v>
      </c>
      <c r="E19" s="117">
        <f t="shared" si="5"/>
        <v>0</v>
      </c>
      <c r="F19" s="117">
        <f t="shared" si="5"/>
        <v>0</v>
      </c>
      <c r="G19" s="117">
        <f t="shared" si="5"/>
        <v>0</v>
      </c>
      <c r="H19" s="117">
        <f t="shared" si="5"/>
        <v>0</v>
      </c>
      <c r="I19" s="117">
        <f t="shared" si="5"/>
        <v>0</v>
      </c>
      <c r="J19" s="117">
        <f t="shared" si="5"/>
        <v>0</v>
      </c>
      <c r="K19" s="117">
        <f t="shared" si="5"/>
        <v>0</v>
      </c>
      <c r="L19" s="117">
        <f t="shared" si="5"/>
        <v>0</v>
      </c>
      <c r="M19" s="117">
        <f t="shared" si="5"/>
        <v>0</v>
      </c>
      <c r="N19" s="117">
        <f t="shared" si="5"/>
        <v>0</v>
      </c>
      <c r="O19" s="117">
        <f t="shared" si="5"/>
        <v>0</v>
      </c>
      <c r="P19" s="117">
        <f t="shared" si="5"/>
        <v>0</v>
      </c>
      <c r="Q19" s="117">
        <f t="shared" si="5"/>
        <v>0</v>
      </c>
      <c r="R19" s="117">
        <f t="shared" si="5"/>
        <v>0</v>
      </c>
      <c r="S19" s="117">
        <f t="shared" si="5"/>
        <v>0</v>
      </c>
      <c r="T19" s="117">
        <f t="shared" si="5"/>
        <v>0</v>
      </c>
      <c r="U19" s="117">
        <f t="shared" si="5"/>
        <v>0</v>
      </c>
      <c r="V19" s="117">
        <f t="shared" si="5"/>
        <v>0</v>
      </c>
      <c r="W19" s="117">
        <f t="shared" si="5"/>
        <v>0</v>
      </c>
      <c r="X19" s="117">
        <f t="shared" si="5"/>
        <v>0</v>
      </c>
      <c r="Y19" s="117">
        <f t="shared" si="5"/>
        <v>0</v>
      </c>
      <c r="Z19" s="117">
        <f t="shared" si="5"/>
        <v>0</v>
      </c>
      <c r="AA19" s="117">
        <f t="shared" si="0"/>
        <v>0</v>
      </c>
      <c r="AB19" s="117">
        <f>SUM(AB18)</f>
        <v>207.17</v>
      </c>
      <c r="AC19" s="74">
        <f t="shared" si="2"/>
        <v>0</v>
      </c>
    </row>
    <row r="20" spans="1:29" ht="16.5" thickBot="1">
      <c r="A20" s="49"/>
      <c r="B20" s="44"/>
      <c r="C20" s="118"/>
      <c r="D20" s="118"/>
      <c r="E20" s="118"/>
      <c r="F20" s="122"/>
      <c r="G20" s="118"/>
      <c r="H20" s="118"/>
      <c r="I20" s="118"/>
      <c r="J20" s="122"/>
      <c r="K20" s="118"/>
      <c r="L20" s="118"/>
      <c r="M20" s="118"/>
      <c r="N20" s="122"/>
      <c r="O20" s="118"/>
      <c r="P20" s="118"/>
      <c r="Q20" s="118"/>
      <c r="R20" s="122"/>
      <c r="S20" s="118"/>
      <c r="T20" s="118"/>
      <c r="U20" s="118"/>
      <c r="V20" s="122"/>
      <c r="W20" s="118"/>
      <c r="X20" s="118"/>
      <c r="Y20" s="118"/>
      <c r="Z20" s="122"/>
      <c r="AA20" s="115">
        <f t="shared" si="0"/>
        <v>0</v>
      </c>
      <c r="AB20" s="116" t="s">
        <v>7</v>
      </c>
      <c r="AC20" s="50" t="s">
        <v>7</v>
      </c>
    </row>
    <row r="21" spans="1:29" ht="16.5" thickBot="1">
      <c r="A21" s="11" t="s">
        <v>20</v>
      </c>
      <c r="B21" s="41">
        <v>1616.42</v>
      </c>
      <c r="C21" s="112">
        <v>41.25</v>
      </c>
      <c r="D21" s="112">
        <v>0</v>
      </c>
      <c r="E21" s="112">
        <v>0</v>
      </c>
      <c r="F21" s="101">
        <f>C21+D21+E21</f>
        <v>41.25</v>
      </c>
      <c r="G21" s="112">
        <v>0</v>
      </c>
      <c r="H21" s="112">
        <v>0</v>
      </c>
      <c r="I21" s="112">
        <v>0</v>
      </c>
      <c r="J21" s="123">
        <f>SUM(G21:I21)</f>
        <v>0</v>
      </c>
      <c r="K21" s="112">
        <v>0</v>
      </c>
      <c r="L21" s="112">
        <v>0</v>
      </c>
      <c r="M21" s="112">
        <v>0</v>
      </c>
      <c r="N21" s="123">
        <f>SUM(K21:M21)</f>
        <v>0</v>
      </c>
      <c r="O21" s="112">
        <v>0</v>
      </c>
      <c r="P21" s="112">
        <v>0</v>
      </c>
      <c r="Q21" s="112">
        <v>0</v>
      </c>
      <c r="R21" s="123">
        <f>SUM(O21:Q21)</f>
        <v>0</v>
      </c>
      <c r="S21" s="112">
        <v>0</v>
      </c>
      <c r="T21" s="112">
        <v>0</v>
      </c>
      <c r="U21" s="112">
        <v>0</v>
      </c>
      <c r="V21" s="123">
        <f>SUM(S21:U21)</f>
        <v>0</v>
      </c>
      <c r="W21" s="112">
        <v>0</v>
      </c>
      <c r="X21" s="112">
        <v>0</v>
      </c>
      <c r="Y21" s="112">
        <v>0</v>
      </c>
      <c r="Z21" s="123">
        <f>SUM(W21:Y21)</f>
        <v>0</v>
      </c>
      <c r="AA21" s="115">
        <f t="shared" si="0"/>
        <v>41.25</v>
      </c>
      <c r="AB21" s="116">
        <f>B21-AA21</f>
        <v>1575.17</v>
      </c>
      <c r="AC21" s="50">
        <f t="shared" si="2"/>
        <v>0.025519357592704864</v>
      </c>
    </row>
    <row r="22" spans="1:29" ht="16.5" thickBot="1">
      <c r="A22" s="12" t="s">
        <v>19</v>
      </c>
      <c r="B22" s="45">
        <f>SUM(B20:B21)</f>
        <v>1616.42</v>
      </c>
      <c r="C22" s="124">
        <f aca="true" t="shared" si="6" ref="C22:Z22">SUM(C21)</f>
        <v>41.25</v>
      </c>
      <c r="D22" s="124">
        <f t="shared" si="6"/>
        <v>0</v>
      </c>
      <c r="E22" s="124">
        <f t="shared" si="6"/>
        <v>0</v>
      </c>
      <c r="F22" s="124">
        <f t="shared" si="6"/>
        <v>41.25</v>
      </c>
      <c r="G22" s="124">
        <f t="shared" si="6"/>
        <v>0</v>
      </c>
      <c r="H22" s="124">
        <f t="shared" si="6"/>
        <v>0</v>
      </c>
      <c r="I22" s="124">
        <f t="shared" si="6"/>
        <v>0</v>
      </c>
      <c r="J22" s="124">
        <f t="shared" si="6"/>
        <v>0</v>
      </c>
      <c r="K22" s="124">
        <f t="shared" si="6"/>
        <v>0</v>
      </c>
      <c r="L22" s="124">
        <f t="shared" si="6"/>
        <v>0</v>
      </c>
      <c r="M22" s="124">
        <f t="shared" si="6"/>
        <v>0</v>
      </c>
      <c r="N22" s="124">
        <f t="shared" si="6"/>
        <v>0</v>
      </c>
      <c r="O22" s="124">
        <f t="shared" si="6"/>
        <v>0</v>
      </c>
      <c r="P22" s="124">
        <f t="shared" si="6"/>
        <v>0</v>
      </c>
      <c r="Q22" s="124">
        <f t="shared" si="6"/>
        <v>0</v>
      </c>
      <c r="R22" s="124">
        <f t="shared" si="6"/>
        <v>0</v>
      </c>
      <c r="S22" s="124">
        <f t="shared" si="6"/>
        <v>0</v>
      </c>
      <c r="T22" s="124">
        <f t="shared" si="6"/>
        <v>0</v>
      </c>
      <c r="U22" s="124">
        <f t="shared" si="6"/>
        <v>0</v>
      </c>
      <c r="V22" s="124">
        <f t="shared" si="6"/>
        <v>0</v>
      </c>
      <c r="W22" s="124">
        <f t="shared" si="6"/>
        <v>0</v>
      </c>
      <c r="X22" s="124">
        <f t="shared" si="6"/>
        <v>0</v>
      </c>
      <c r="Y22" s="124">
        <f t="shared" si="6"/>
        <v>0</v>
      </c>
      <c r="Z22" s="124">
        <f t="shared" si="6"/>
        <v>0</v>
      </c>
      <c r="AA22" s="124">
        <f t="shared" si="0"/>
        <v>41.25</v>
      </c>
      <c r="AB22" s="124">
        <f>SUM(AB21)</f>
        <v>1575.17</v>
      </c>
      <c r="AC22" s="75">
        <f t="shared" si="2"/>
        <v>0.025519357592704864</v>
      </c>
    </row>
    <row r="23" spans="1:29" ht="16.5" thickBot="1">
      <c r="A23" s="35" t="s">
        <v>6</v>
      </c>
      <c r="B23" s="45">
        <f>B9+B12+B16+B19+B22</f>
        <v>17780.71</v>
      </c>
      <c r="C23" s="46">
        <f aca="true" t="shared" si="7" ref="C23:J23">C9+C12+C16+C19+C22</f>
        <v>453.75</v>
      </c>
      <c r="D23" s="46">
        <f t="shared" si="7"/>
        <v>0</v>
      </c>
      <c r="E23" s="46">
        <f t="shared" si="7"/>
        <v>0</v>
      </c>
      <c r="F23" s="9">
        <f t="shared" si="7"/>
        <v>453.75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9">
        <f t="shared" si="7"/>
        <v>0</v>
      </c>
      <c r="K23" s="46">
        <f aca="true" t="shared" si="8" ref="K23:Z23">K9+K12+K16+K19+K22</f>
        <v>0</v>
      </c>
      <c r="L23" s="46">
        <f t="shared" si="8"/>
        <v>0</v>
      </c>
      <c r="M23" s="46">
        <f t="shared" si="8"/>
        <v>0</v>
      </c>
      <c r="N23" s="9">
        <f t="shared" si="8"/>
        <v>0</v>
      </c>
      <c r="O23" s="46">
        <f t="shared" si="8"/>
        <v>0</v>
      </c>
      <c r="P23" s="46">
        <f t="shared" si="8"/>
        <v>0</v>
      </c>
      <c r="Q23" s="46">
        <f t="shared" si="8"/>
        <v>0</v>
      </c>
      <c r="R23" s="9">
        <f t="shared" si="8"/>
        <v>0</v>
      </c>
      <c r="S23" s="46">
        <f t="shared" si="8"/>
        <v>0</v>
      </c>
      <c r="T23" s="46">
        <f t="shared" si="8"/>
        <v>0</v>
      </c>
      <c r="U23" s="46">
        <f t="shared" si="8"/>
        <v>0</v>
      </c>
      <c r="V23" s="9">
        <f t="shared" si="8"/>
        <v>0</v>
      </c>
      <c r="W23" s="46">
        <f t="shared" si="8"/>
        <v>0</v>
      </c>
      <c r="X23" s="46">
        <f t="shared" si="8"/>
        <v>0</v>
      </c>
      <c r="Y23" s="46">
        <f t="shared" si="8"/>
        <v>0</v>
      </c>
      <c r="Z23" s="9">
        <f t="shared" si="8"/>
        <v>0</v>
      </c>
      <c r="AA23" s="9">
        <f t="shared" si="0"/>
        <v>453.75</v>
      </c>
      <c r="AB23" s="46">
        <f>AB9+AB12+AB16+AB19+AB22</f>
        <v>17326.96</v>
      </c>
      <c r="AC23" s="34">
        <f t="shared" si="2"/>
        <v>0.025519228422262105</v>
      </c>
    </row>
    <row r="24" spans="1:26" ht="15.75">
      <c r="A24" s="14"/>
      <c r="B24" s="47"/>
      <c r="C24" s="15"/>
      <c r="F24" s="23"/>
      <c r="J24" s="23"/>
      <c r="N24" s="23"/>
      <c r="R24" s="23"/>
      <c r="V24" s="23"/>
      <c r="Z24" s="23"/>
    </row>
    <row r="25" spans="1:26" ht="15.75">
      <c r="A25" s="51"/>
      <c r="C25" s="15"/>
      <c r="E25" s="15"/>
      <c r="F25" s="23"/>
      <c r="J25" s="23"/>
      <c r="N25" s="23"/>
      <c r="R25" s="23"/>
      <c r="V25" s="23"/>
      <c r="Z25" s="23"/>
    </row>
    <row r="26" spans="1:26" ht="15.75">
      <c r="A26" s="51"/>
      <c r="C26" s="15"/>
      <c r="E26" s="15"/>
      <c r="F26" s="23"/>
      <c r="J26" s="23"/>
      <c r="N26" s="23"/>
      <c r="R26" s="23"/>
      <c r="V26" s="23"/>
      <c r="Z26" s="23"/>
    </row>
    <row r="27" spans="3:28" ht="15.75">
      <c r="C27" s="22"/>
      <c r="AA27" s="19"/>
      <c r="AB27" s="20"/>
    </row>
    <row r="28" spans="1:28" ht="15.75">
      <c r="A28" s="32"/>
      <c r="F28" s="2"/>
      <c r="J28" s="2"/>
      <c r="N28" s="2"/>
      <c r="R28" s="2"/>
      <c r="V28" s="2"/>
      <c r="Z28" s="2"/>
      <c r="AA28" s="19"/>
      <c r="AB28" s="21"/>
    </row>
    <row r="29" spans="1:28" ht="15.75">
      <c r="A29" s="32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9"/>
    </row>
    <row r="30" spans="1:28" ht="15.75">
      <c r="A30" s="6"/>
      <c r="B30" s="48"/>
      <c r="D30" s="19"/>
      <c r="G30" s="27"/>
      <c r="H30" s="27"/>
      <c r="I30" s="27"/>
      <c r="K30" s="27"/>
      <c r="L30" s="27"/>
      <c r="M30" s="27"/>
      <c r="O30" s="27"/>
      <c r="P30" s="27"/>
      <c r="Q30" s="27"/>
      <c r="S30" s="27"/>
      <c r="T30" s="27"/>
      <c r="U30" s="27"/>
      <c r="W30" s="27"/>
      <c r="X30" s="27"/>
      <c r="Y30" s="27"/>
      <c r="AA30" s="27"/>
      <c r="AB30" s="28"/>
    </row>
    <row r="31" spans="1:4" ht="6" customHeight="1">
      <c r="A31" s="6"/>
      <c r="D31" s="25"/>
    </row>
    <row r="32" spans="1:26" ht="15.75">
      <c r="A32" s="51"/>
      <c r="D32" s="19"/>
      <c r="F32" s="27"/>
      <c r="J32" s="27"/>
      <c r="N32" s="27"/>
      <c r="R32" s="27"/>
      <c r="V32" s="27"/>
      <c r="Z32" s="27"/>
    </row>
    <row r="33" spans="4:27" ht="18.75">
      <c r="D33" s="26"/>
      <c r="F33" s="23"/>
      <c r="J33" s="23"/>
      <c r="N33" s="23"/>
      <c r="R33" s="23"/>
      <c r="V33" s="23"/>
      <c r="Z33" s="23"/>
      <c r="AA33" s="30"/>
    </row>
    <row r="34" spans="4:27" ht="15.75">
      <c r="D34" s="19"/>
      <c r="AA34" s="2"/>
    </row>
    <row r="35" ht="15.75">
      <c r="D35" s="19"/>
    </row>
    <row r="36" ht="15.75">
      <c r="D36" s="19"/>
    </row>
    <row r="37" ht="15.75">
      <c r="D37" s="25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  <headerFooter>
    <oddFooter>&amp;L     &amp;C&amp;P&amp;Rprepared by Dawn Wunder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2.57421875" style="8" customWidth="1"/>
    <col min="2" max="2" width="15.57421875" style="37" customWidth="1"/>
    <col min="3" max="5" width="13.421875" style="37" customWidth="1"/>
    <col min="6" max="6" width="12.57421875" style="37" bestFit="1" customWidth="1"/>
    <col min="7" max="9" width="13.421875" style="37" customWidth="1"/>
    <col min="10" max="10" width="12.57421875" style="37" bestFit="1" customWidth="1"/>
    <col min="11" max="14" width="13.57421875" style="37" bestFit="1" customWidth="1"/>
    <col min="15" max="15" width="11.140625" style="37" customWidth="1"/>
    <col min="16" max="16" width="11.7109375" style="37" customWidth="1"/>
    <col min="17" max="17" width="10.8515625" style="37" customWidth="1"/>
    <col min="18" max="18" width="11.00390625" style="37" customWidth="1"/>
    <col min="19" max="19" width="11.140625" style="37" customWidth="1"/>
    <col min="20" max="20" width="11.7109375" style="37" customWidth="1"/>
    <col min="21" max="21" width="10.8515625" style="37" customWidth="1"/>
    <col min="22" max="22" width="11.00390625" style="37" customWidth="1"/>
    <col min="23" max="23" width="11.140625" style="37" customWidth="1"/>
    <col min="24" max="24" width="11.7109375" style="37" customWidth="1"/>
    <col min="25" max="25" width="10.8515625" style="37" customWidth="1"/>
    <col min="26" max="26" width="11.00390625" style="37" customWidth="1"/>
    <col min="27" max="27" width="14.140625" style="37" customWidth="1"/>
    <col min="28" max="28" width="14.7109375" style="37" bestFit="1" customWidth="1"/>
    <col min="29" max="29" width="10.8515625" style="18" customWidth="1"/>
    <col min="30" max="16384" width="9.140625" style="7" customWidth="1"/>
  </cols>
  <sheetData>
    <row r="1" spans="1:29" s="5" customFormat="1" ht="18.75">
      <c r="A1" s="67" t="s">
        <v>92</v>
      </c>
      <c r="B1" s="39"/>
      <c r="C1" s="39"/>
      <c r="D1" s="39"/>
      <c r="E1" s="39"/>
      <c r="F1" s="154"/>
      <c r="G1" s="39"/>
      <c r="H1" s="39"/>
      <c r="I1" s="39"/>
      <c r="J1" s="154"/>
      <c r="K1" s="39"/>
      <c r="L1" s="39"/>
      <c r="M1" s="39"/>
      <c r="N1" s="154"/>
      <c r="O1" s="39"/>
      <c r="P1" s="155"/>
      <c r="Q1" s="39"/>
      <c r="R1" s="154"/>
      <c r="S1" s="39"/>
      <c r="T1" s="155"/>
      <c r="U1" s="39"/>
      <c r="V1" s="154"/>
      <c r="W1" s="39"/>
      <c r="X1" s="155"/>
      <c r="Y1" s="39"/>
      <c r="Z1" s="154"/>
      <c r="AA1" s="39"/>
      <c r="AB1" s="39"/>
      <c r="AC1" s="4"/>
    </row>
    <row r="2" spans="1:29" s="5" customFormat="1" ht="18.75">
      <c r="A2" s="67" t="s">
        <v>93</v>
      </c>
      <c r="B2" s="39"/>
      <c r="C2" s="39"/>
      <c r="D2" s="39"/>
      <c r="E2" s="39"/>
      <c r="F2" s="39" t="s">
        <v>7</v>
      </c>
      <c r="G2" s="39"/>
      <c r="H2" s="39"/>
      <c r="I2" s="39"/>
      <c r="J2" s="39" t="s">
        <v>7</v>
      </c>
      <c r="K2" s="39"/>
      <c r="L2" s="39"/>
      <c r="M2" s="39"/>
      <c r="N2" s="39" t="s">
        <v>7</v>
      </c>
      <c r="O2" s="39"/>
      <c r="P2" s="155"/>
      <c r="Q2" s="39"/>
      <c r="R2" s="39" t="s">
        <v>7</v>
      </c>
      <c r="S2" s="39"/>
      <c r="T2" s="155"/>
      <c r="U2" s="39"/>
      <c r="V2" s="39" t="s">
        <v>7</v>
      </c>
      <c r="W2" s="39"/>
      <c r="X2" s="155"/>
      <c r="Y2" s="39"/>
      <c r="Z2" s="39" t="s">
        <v>7</v>
      </c>
      <c r="AA2" s="39"/>
      <c r="AB2" s="39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5"/>
      <c r="Q3" s="39"/>
      <c r="R3" s="39"/>
      <c r="S3" s="39"/>
      <c r="T3" s="155"/>
      <c r="U3" s="39"/>
      <c r="V3" s="39"/>
      <c r="W3" s="39"/>
      <c r="X3" s="155"/>
      <c r="Y3" s="39"/>
      <c r="Z3" s="39"/>
      <c r="AA3" s="39"/>
      <c r="AB3" s="39"/>
      <c r="AC3" s="4"/>
    </row>
    <row r="4" spans="1:29" s="5" customFormat="1" ht="15.75">
      <c r="A4" s="69" t="s">
        <v>171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5"/>
      <c r="Q4" s="39"/>
      <c r="R4" s="39"/>
      <c r="S4" s="39"/>
      <c r="T4" s="155"/>
      <c r="U4" s="39"/>
      <c r="V4" s="39"/>
      <c r="W4" s="39"/>
      <c r="X4" s="155"/>
      <c r="Y4" s="39"/>
      <c r="Z4" s="39"/>
      <c r="AA4" s="39"/>
      <c r="AB4" s="39"/>
      <c r="AC4" s="4"/>
    </row>
    <row r="5" spans="2:29" s="5" customFormat="1" ht="16.5" thickBot="1">
      <c r="B5" s="39"/>
      <c r="C5" s="39"/>
      <c r="D5" s="39"/>
      <c r="E5" s="39"/>
      <c r="F5" s="39" t="s">
        <v>50</v>
      </c>
      <c r="G5" s="39"/>
      <c r="H5" s="39"/>
      <c r="I5" s="39"/>
      <c r="J5" s="39" t="s">
        <v>52</v>
      </c>
      <c r="K5" s="39" t="s">
        <v>86</v>
      </c>
      <c r="L5" s="39"/>
      <c r="M5" s="39"/>
      <c r="N5" s="39" t="s">
        <v>53</v>
      </c>
      <c r="O5" s="39"/>
      <c r="P5" s="39"/>
      <c r="Q5" s="39"/>
      <c r="R5" s="39" t="s">
        <v>49</v>
      </c>
      <c r="S5" s="39"/>
      <c r="T5" s="39"/>
      <c r="U5" s="39"/>
      <c r="V5" s="39" t="s">
        <v>50</v>
      </c>
      <c r="W5" s="39"/>
      <c r="X5" s="39"/>
      <c r="Y5" s="39"/>
      <c r="Z5" s="39" t="s">
        <v>52</v>
      </c>
      <c r="AA5" s="39" t="s">
        <v>1</v>
      </c>
      <c r="AB5" s="39" t="s">
        <v>1</v>
      </c>
      <c r="AC5" s="4" t="s">
        <v>2</v>
      </c>
    </row>
    <row r="6" spans="2:29" s="5" customFormat="1" ht="16.5" thickBot="1">
      <c r="B6" s="248" t="s">
        <v>10</v>
      </c>
      <c r="C6" s="39" t="s">
        <v>38</v>
      </c>
      <c r="D6" s="39" t="s">
        <v>39</v>
      </c>
      <c r="E6" s="39" t="s">
        <v>40</v>
      </c>
      <c r="F6" s="39" t="s">
        <v>91</v>
      </c>
      <c r="G6" s="39" t="s">
        <v>51</v>
      </c>
      <c r="H6" s="39" t="s">
        <v>41</v>
      </c>
      <c r="I6" s="39" t="s">
        <v>42</v>
      </c>
      <c r="J6" s="39" t="s">
        <v>91</v>
      </c>
      <c r="K6" s="39" t="s">
        <v>44</v>
      </c>
      <c r="L6" s="39" t="s">
        <v>48</v>
      </c>
      <c r="M6" s="39" t="s">
        <v>47</v>
      </c>
      <c r="N6" s="39" t="s">
        <v>91</v>
      </c>
      <c r="O6" s="39" t="s">
        <v>46</v>
      </c>
      <c r="P6" s="39" t="s">
        <v>45</v>
      </c>
      <c r="Q6" s="39" t="s">
        <v>37</v>
      </c>
      <c r="R6" s="39" t="s">
        <v>94</v>
      </c>
      <c r="S6" s="39" t="s">
        <v>38</v>
      </c>
      <c r="T6" s="39" t="s">
        <v>39</v>
      </c>
      <c r="U6" s="39" t="s">
        <v>40</v>
      </c>
      <c r="V6" s="39" t="s">
        <v>94</v>
      </c>
      <c r="W6" s="39" t="s">
        <v>51</v>
      </c>
      <c r="X6" s="39" t="s">
        <v>41</v>
      </c>
      <c r="Y6" s="39" t="s">
        <v>42</v>
      </c>
      <c r="Z6" s="39" t="s">
        <v>94</v>
      </c>
      <c r="AA6" s="39" t="s">
        <v>0</v>
      </c>
      <c r="AB6" s="39" t="s">
        <v>3</v>
      </c>
      <c r="AC6" s="4" t="s">
        <v>4</v>
      </c>
    </row>
    <row r="7" spans="1:29" ht="16.5" thickBot="1">
      <c r="A7" s="11" t="s">
        <v>7</v>
      </c>
      <c r="B7" s="249">
        <v>0</v>
      </c>
      <c r="C7" s="95" t="s">
        <v>7</v>
      </c>
      <c r="D7" s="95" t="s">
        <v>7</v>
      </c>
      <c r="E7" s="112" t="s">
        <v>7</v>
      </c>
      <c r="F7" s="101">
        <f>SUM(C7:E7)</f>
        <v>0</v>
      </c>
      <c r="G7" s="112" t="s">
        <v>7</v>
      </c>
      <c r="H7" s="112" t="s">
        <v>7</v>
      </c>
      <c r="I7" s="112" t="s">
        <v>7</v>
      </c>
      <c r="J7" s="101">
        <f>SUM(G7:I7)</f>
        <v>0</v>
      </c>
      <c r="K7" s="112"/>
      <c r="L7" s="112"/>
      <c r="M7" s="112"/>
      <c r="N7" s="101">
        <f>SUM(K7:M7)</f>
        <v>0</v>
      </c>
      <c r="O7" s="112"/>
      <c r="P7" s="112"/>
      <c r="Q7" s="112"/>
      <c r="R7" s="101">
        <f>SUM(O7:Q7)</f>
        <v>0</v>
      </c>
      <c r="S7" s="112"/>
      <c r="T7" s="112"/>
      <c r="U7" s="112"/>
      <c r="V7" s="101">
        <f>SUM(S7:U7)</f>
        <v>0</v>
      </c>
      <c r="W7" s="112"/>
      <c r="X7" s="112"/>
      <c r="Y7" s="112"/>
      <c r="Z7" s="101">
        <f>SUM(W7:Y7)</f>
        <v>0</v>
      </c>
      <c r="AA7" s="322">
        <f>F7+J7+N7+R7+V7+Z7</f>
        <v>0</v>
      </c>
      <c r="AB7" s="131">
        <f aca="true" t="shared" si="0" ref="AB7:AB12">B7-AA7</f>
        <v>0</v>
      </c>
      <c r="AC7" s="329" t="s">
        <v>7</v>
      </c>
    </row>
    <row r="8" spans="1:29" ht="16.5" thickBot="1">
      <c r="A8" s="11" t="s">
        <v>7</v>
      </c>
      <c r="B8" s="249">
        <v>0</v>
      </c>
      <c r="C8" s="95" t="s">
        <v>7</v>
      </c>
      <c r="D8" s="95" t="s">
        <v>7</v>
      </c>
      <c r="E8" s="112" t="s">
        <v>7</v>
      </c>
      <c r="F8" s="101">
        <f>SUM(C8:E8)</f>
        <v>0</v>
      </c>
      <c r="G8" s="112" t="s">
        <v>7</v>
      </c>
      <c r="H8" s="112" t="s">
        <v>7</v>
      </c>
      <c r="I8" s="112" t="s">
        <v>7</v>
      </c>
      <c r="J8" s="101">
        <f>SUM(G8:I8)</f>
        <v>0</v>
      </c>
      <c r="K8" s="112"/>
      <c r="L8" s="112"/>
      <c r="M8" s="112"/>
      <c r="N8" s="101">
        <f>SUM(K8:M8)</f>
        <v>0</v>
      </c>
      <c r="O8" s="112"/>
      <c r="P8" s="112"/>
      <c r="Q8" s="112"/>
      <c r="R8" s="101">
        <f>SUM(O8:Q8)</f>
        <v>0</v>
      </c>
      <c r="S8" s="112"/>
      <c r="T8" s="112"/>
      <c r="U8" s="112"/>
      <c r="V8" s="101">
        <f>SUM(S8:U8)</f>
        <v>0</v>
      </c>
      <c r="W8" s="112"/>
      <c r="X8" s="112"/>
      <c r="Y8" s="112"/>
      <c r="Z8" s="101">
        <f>SUM(W8:Y8)</f>
        <v>0</v>
      </c>
      <c r="AA8" s="322">
        <f aca="true" t="shared" si="1" ref="AA8:AA21">F8+J8+N8+R8+V8+Z8</f>
        <v>0</v>
      </c>
      <c r="AB8" s="131">
        <f t="shared" si="0"/>
        <v>0</v>
      </c>
      <c r="AC8" s="329" t="s">
        <v>7</v>
      </c>
    </row>
    <row r="9" spans="1:29" s="10" customFormat="1" ht="16.5" thickBot="1">
      <c r="A9" s="241" t="s">
        <v>35</v>
      </c>
      <c r="B9" s="250">
        <v>0</v>
      </c>
      <c r="C9" s="243">
        <f aca="true" t="shared" si="2" ref="C9:R9">SUM(C7:C8)</f>
        <v>0</v>
      </c>
      <c r="D9" s="157">
        <f t="shared" si="2"/>
        <v>0</v>
      </c>
      <c r="E9" s="157">
        <f t="shared" si="2"/>
        <v>0</v>
      </c>
      <c r="F9" s="157">
        <f t="shared" si="2"/>
        <v>0</v>
      </c>
      <c r="G9" s="157">
        <f t="shared" si="2"/>
        <v>0</v>
      </c>
      <c r="H9" s="157">
        <f t="shared" si="2"/>
        <v>0</v>
      </c>
      <c r="I9" s="157">
        <f t="shared" si="2"/>
        <v>0</v>
      </c>
      <c r="J9" s="157">
        <f t="shared" si="2"/>
        <v>0</v>
      </c>
      <c r="K9" s="157">
        <f t="shared" si="2"/>
        <v>0</v>
      </c>
      <c r="L9" s="157">
        <f t="shared" si="2"/>
        <v>0</v>
      </c>
      <c r="M9" s="157">
        <f t="shared" si="2"/>
        <v>0</v>
      </c>
      <c r="N9" s="157">
        <f t="shared" si="2"/>
        <v>0</v>
      </c>
      <c r="O9" s="157">
        <f t="shared" si="2"/>
        <v>0</v>
      </c>
      <c r="P9" s="157">
        <f t="shared" si="2"/>
        <v>0</v>
      </c>
      <c r="Q9" s="157">
        <f t="shared" si="2"/>
        <v>0</v>
      </c>
      <c r="R9" s="157">
        <f t="shared" si="2"/>
        <v>0</v>
      </c>
      <c r="S9" s="157">
        <f aca="true" t="shared" si="3" ref="S9:Z9">SUM(S7:S8)</f>
        <v>0</v>
      </c>
      <c r="T9" s="157">
        <f t="shared" si="3"/>
        <v>0</v>
      </c>
      <c r="U9" s="157">
        <f t="shared" si="3"/>
        <v>0</v>
      </c>
      <c r="V9" s="157">
        <f t="shared" si="3"/>
        <v>0</v>
      </c>
      <c r="W9" s="157">
        <f t="shared" si="3"/>
        <v>0</v>
      </c>
      <c r="X9" s="157">
        <f t="shared" si="3"/>
        <v>0</v>
      </c>
      <c r="Y9" s="157">
        <f t="shared" si="3"/>
        <v>0</v>
      </c>
      <c r="Z9" s="157">
        <f t="shared" si="3"/>
        <v>0</v>
      </c>
      <c r="AA9" s="323">
        <f t="shared" si="1"/>
        <v>0</v>
      </c>
      <c r="AB9" s="131">
        <f t="shared" si="0"/>
        <v>0</v>
      </c>
      <c r="AC9" s="329" t="s">
        <v>7</v>
      </c>
    </row>
    <row r="10" spans="1:29" ht="16.5" thickBot="1">
      <c r="A10" s="11" t="s">
        <v>7</v>
      </c>
      <c r="B10" s="251">
        <v>0</v>
      </c>
      <c r="C10" s="95" t="s">
        <v>7</v>
      </c>
      <c r="D10" s="112" t="s">
        <v>7</v>
      </c>
      <c r="E10" s="112" t="s">
        <v>7</v>
      </c>
      <c r="F10" s="101">
        <f>SUM(C10:E10)</f>
        <v>0</v>
      </c>
      <c r="G10" s="112" t="s">
        <v>7</v>
      </c>
      <c r="H10" s="112" t="s">
        <v>7</v>
      </c>
      <c r="I10" s="95" t="s">
        <v>7</v>
      </c>
      <c r="J10" s="101">
        <f>SUM(G10:I10)</f>
        <v>0</v>
      </c>
      <c r="K10" s="112"/>
      <c r="L10" s="112"/>
      <c r="M10" s="112"/>
      <c r="N10" s="101">
        <f>SUM(K10:M10)</f>
        <v>0</v>
      </c>
      <c r="O10" s="112"/>
      <c r="P10" s="112"/>
      <c r="Q10" s="112"/>
      <c r="R10" s="101">
        <f>SUM(O10:Q10)</f>
        <v>0</v>
      </c>
      <c r="S10" s="112"/>
      <c r="T10" s="112"/>
      <c r="U10" s="112"/>
      <c r="V10" s="101">
        <f>SUM(S10:U10)</f>
        <v>0</v>
      </c>
      <c r="W10" s="112"/>
      <c r="X10" s="112"/>
      <c r="Y10" s="112"/>
      <c r="Z10" s="101">
        <f>SUM(W10:Y10)</f>
        <v>0</v>
      </c>
      <c r="AA10" s="322">
        <f t="shared" si="1"/>
        <v>0</v>
      </c>
      <c r="AB10" s="131">
        <f t="shared" si="0"/>
        <v>0</v>
      </c>
      <c r="AC10" s="329" t="s">
        <v>7</v>
      </c>
    </row>
    <row r="11" spans="1:29" ht="16.5" thickBot="1">
      <c r="A11" s="11" t="s">
        <v>7</v>
      </c>
      <c r="B11" s="251">
        <v>0</v>
      </c>
      <c r="C11" s="95" t="s">
        <v>7</v>
      </c>
      <c r="D11" s="112" t="s">
        <v>7</v>
      </c>
      <c r="E11" s="112" t="s">
        <v>7</v>
      </c>
      <c r="F11" s="101">
        <f>SUM(C11:E11)</f>
        <v>0</v>
      </c>
      <c r="G11" s="112" t="s">
        <v>7</v>
      </c>
      <c r="H11" s="112" t="s">
        <v>7</v>
      </c>
      <c r="I11" s="95" t="s">
        <v>7</v>
      </c>
      <c r="J11" s="101">
        <f>SUM(G11:I11)</f>
        <v>0</v>
      </c>
      <c r="K11" s="112"/>
      <c r="L11" s="112"/>
      <c r="M11" s="112"/>
      <c r="N11" s="101">
        <f>SUM(K11:M11)</f>
        <v>0</v>
      </c>
      <c r="O11" s="112"/>
      <c r="P11" s="112"/>
      <c r="Q11" s="112"/>
      <c r="R11" s="101">
        <f>SUM(O11:Q11)</f>
        <v>0</v>
      </c>
      <c r="S11" s="112"/>
      <c r="T11" s="112"/>
      <c r="U11" s="112"/>
      <c r="V11" s="101">
        <f>SUM(S11:U11)</f>
        <v>0</v>
      </c>
      <c r="W11" s="112"/>
      <c r="X11" s="112"/>
      <c r="Y11" s="112"/>
      <c r="Z11" s="101">
        <f>SUM(W11:Y11)</f>
        <v>0</v>
      </c>
      <c r="AA11" s="322">
        <f t="shared" si="1"/>
        <v>0</v>
      </c>
      <c r="AB11" s="131">
        <f t="shared" si="0"/>
        <v>0</v>
      </c>
      <c r="AC11" s="329" t="s">
        <v>7</v>
      </c>
    </row>
    <row r="12" spans="1:30" ht="16.5" thickBot="1">
      <c r="A12" s="241" t="s">
        <v>34</v>
      </c>
      <c r="B12" s="235">
        <v>0</v>
      </c>
      <c r="C12" s="244">
        <f aca="true" t="shared" si="4" ref="C12:R12">SUM(C10:C11)</f>
        <v>0</v>
      </c>
      <c r="D12" s="119">
        <f t="shared" si="4"/>
        <v>0</v>
      </c>
      <c r="E12" s="119">
        <f t="shared" si="4"/>
        <v>0</v>
      </c>
      <c r="F12" s="119">
        <f t="shared" si="4"/>
        <v>0</v>
      </c>
      <c r="G12" s="119">
        <f t="shared" si="4"/>
        <v>0</v>
      </c>
      <c r="H12" s="119">
        <f t="shared" si="4"/>
        <v>0</v>
      </c>
      <c r="I12" s="119">
        <f t="shared" si="4"/>
        <v>0</v>
      </c>
      <c r="J12" s="119">
        <f t="shared" si="4"/>
        <v>0</v>
      </c>
      <c r="K12" s="119">
        <f t="shared" si="4"/>
        <v>0</v>
      </c>
      <c r="L12" s="119">
        <f t="shared" si="4"/>
        <v>0</v>
      </c>
      <c r="M12" s="119">
        <f t="shared" si="4"/>
        <v>0</v>
      </c>
      <c r="N12" s="119">
        <f t="shared" si="4"/>
        <v>0</v>
      </c>
      <c r="O12" s="119">
        <f t="shared" si="4"/>
        <v>0</v>
      </c>
      <c r="P12" s="119">
        <f t="shared" si="4"/>
        <v>0</v>
      </c>
      <c r="Q12" s="119">
        <f t="shared" si="4"/>
        <v>0</v>
      </c>
      <c r="R12" s="119">
        <f t="shared" si="4"/>
        <v>0</v>
      </c>
      <c r="S12" s="119">
        <f aca="true" t="shared" si="5" ref="S12:Z12">SUM(S10:S11)</f>
        <v>0</v>
      </c>
      <c r="T12" s="119">
        <f t="shared" si="5"/>
        <v>0</v>
      </c>
      <c r="U12" s="119">
        <f t="shared" si="5"/>
        <v>0</v>
      </c>
      <c r="V12" s="119">
        <f t="shared" si="5"/>
        <v>0</v>
      </c>
      <c r="W12" s="119">
        <f t="shared" si="5"/>
        <v>0</v>
      </c>
      <c r="X12" s="119">
        <f t="shared" si="5"/>
        <v>0</v>
      </c>
      <c r="Y12" s="119">
        <f t="shared" si="5"/>
        <v>0</v>
      </c>
      <c r="Z12" s="119">
        <f t="shared" si="5"/>
        <v>0</v>
      </c>
      <c r="AA12" s="324">
        <f t="shared" si="1"/>
        <v>0</v>
      </c>
      <c r="AB12" s="131">
        <f t="shared" si="0"/>
        <v>0</v>
      </c>
      <c r="AC12" s="330" t="s">
        <v>7</v>
      </c>
      <c r="AD12" s="8" t="s">
        <v>5</v>
      </c>
    </row>
    <row r="13" spans="1:29" s="10" customFormat="1" ht="17.25" thickBot="1" thickTop="1">
      <c r="A13" s="63" t="s">
        <v>64</v>
      </c>
      <c r="B13" s="237">
        <v>50000</v>
      </c>
      <c r="C13" s="244">
        <f aca="true" t="shared" si="6" ref="C13:R13">C9+C12</f>
        <v>0</v>
      </c>
      <c r="D13" s="119">
        <f t="shared" si="6"/>
        <v>0</v>
      </c>
      <c r="E13" s="119">
        <f t="shared" si="6"/>
        <v>0</v>
      </c>
      <c r="F13" s="157">
        <f t="shared" si="6"/>
        <v>0</v>
      </c>
      <c r="G13" s="119">
        <f t="shared" si="6"/>
        <v>0</v>
      </c>
      <c r="H13" s="119">
        <f t="shared" si="6"/>
        <v>0</v>
      </c>
      <c r="I13" s="119">
        <f t="shared" si="6"/>
        <v>0</v>
      </c>
      <c r="J13" s="157">
        <f t="shared" si="6"/>
        <v>0</v>
      </c>
      <c r="K13" s="119">
        <f t="shared" si="6"/>
        <v>0</v>
      </c>
      <c r="L13" s="119">
        <f t="shared" si="6"/>
        <v>0</v>
      </c>
      <c r="M13" s="119">
        <f t="shared" si="6"/>
        <v>0</v>
      </c>
      <c r="N13" s="157">
        <f t="shared" si="6"/>
        <v>0</v>
      </c>
      <c r="O13" s="119">
        <f t="shared" si="6"/>
        <v>0</v>
      </c>
      <c r="P13" s="119">
        <f t="shared" si="6"/>
        <v>0</v>
      </c>
      <c r="Q13" s="119">
        <f t="shared" si="6"/>
        <v>0</v>
      </c>
      <c r="R13" s="157">
        <f t="shared" si="6"/>
        <v>0</v>
      </c>
      <c r="S13" s="119">
        <f aca="true" t="shared" si="7" ref="S13:Z13">S9+S12</f>
        <v>0</v>
      </c>
      <c r="T13" s="119">
        <f t="shared" si="7"/>
        <v>0</v>
      </c>
      <c r="U13" s="119">
        <f t="shared" si="7"/>
        <v>0</v>
      </c>
      <c r="V13" s="157">
        <f t="shared" si="7"/>
        <v>0</v>
      </c>
      <c r="W13" s="119">
        <f t="shared" si="7"/>
        <v>0</v>
      </c>
      <c r="X13" s="119">
        <f t="shared" si="7"/>
        <v>0</v>
      </c>
      <c r="Y13" s="119">
        <f t="shared" si="7"/>
        <v>0</v>
      </c>
      <c r="Z13" s="157">
        <f t="shared" si="7"/>
        <v>0</v>
      </c>
      <c r="AA13" s="323">
        <f t="shared" si="1"/>
        <v>0</v>
      </c>
      <c r="AB13" s="131">
        <f>B13-AA13</f>
        <v>50000</v>
      </c>
      <c r="AC13" s="331">
        <f>AA13/B13</f>
        <v>0</v>
      </c>
    </row>
    <row r="14" spans="1:29" s="31" customFormat="1" ht="16.5" thickTop="1">
      <c r="A14" s="36" t="s">
        <v>96</v>
      </c>
      <c r="B14" s="249">
        <v>50000</v>
      </c>
      <c r="C14" s="94"/>
      <c r="D14" s="158"/>
      <c r="E14" s="158" t="s">
        <v>7</v>
      </c>
      <c r="F14" s="111">
        <f>SUM(C14:E14)</f>
        <v>0</v>
      </c>
      <c r="G14" s="158"/>
      <c r="H14" s="158"/>
      <c r="I14" s="158"/>
      <c r="J14" s="111">
        <f>SUM(G14:I14)</f>
        <v>0</v>
      </c>
      <c r="K14" s="158"/>
      <c r="L14" s="158"/>
      <c r="M14" s="158"/>
      <c r="N14" s="159">
        <f>K14+L14+M14</f>
        <v>0</v>
      </c>
      <c r="O14" s="87"/>
      <c r="P14" s="87"/>
      <c r="Q14" s="87"/>
      <c r="R14" s="109">
        <f>O14+P14+Q14</f>
        <v>0</v>
      </c>
      <c r="S14" s="87"/>
      <c r="T14" s="87"/>
      <c r="U14" s="87"/>
      <c r="V14" s="109">
        <f>S14+T14+U14</f>
        <v>0</v>
      </c>
      <c r="W14" s="87"/>
      <c r="X14" s="87"/>
      <c r="Y14" s="87"/>
      <c r="Z14" s="109">
        <f>W14+X14+Y14</f>
        <v>0</v>
      </c>
      <c r="AA14" s="322">
        <f t="shared" si="1"/>
        <v>0</v>
      </c>
      <c r="AB14" s="131">
        <f>B14-AA14</f>
        <v>50000</v>
      </c>
      <c r="AC14" s="332" t="s">
        <v>7</v>
      </c>
    </row>
    <row r="15" spans="1:29" s="31" customFormat="1" ht="15.75">
      <c r="A15" s="36" t="s">
        <v>97</v>
      </c>
      <c r="B15" s="249">
        <v>50000</v>
      </c>
      <c r="C15" s="94"/>
      <c r="D15" s="158"/>
      <c r="E15" s="158"/>
      <c r="F15" s="111">
        <f>SUM(C15:E15)</f>
        <v>0</v>
      </c>
      <c r="G15" s="158"/>
      <c r="H15" s="158"/>
      <c r="I15" s="158"/>
      <c r="J15" s="111">
        <f>SUM(G15:I15)</f>
        <v>0</v>
      </c>
      <c r="K15" s="158"/>
      <c r="L15" s="158"/>
      <c r="M15" s="158"/>
      <c r="N15" s="159">
        <f>K15+L15+M15</f>
        <v>0</v>
      </c>
      <c r="O15" s="87"/>
      <c r="P15" s="87"/>
      <c r="Q15" s="87"/>
      <c r="R15" s="109">
        <f>O15+P15+Q15</f>
        <v>0</v>
      </c>
      <c r="S15" s="87"/>
      <c r="T15" s="87"/>
      <c r="U15" s="87"/>
      <c r="V15" s="109">
        <f>S15+T15+U15</f>
        <v>0</v>
      </c>
      <c r="W15" s="87"/>
      <c r="X15" s="87"/>
      <c r="Y15" s="87"/>
      <c r="Z15" s="109">
        <f>W15+X15+Y15</f>
        <v>0</v>
      </c>
      <c r="AA15" s="322">
        <f t="shared" si="1"/>
        <v>0</v>
      </c>
      <c r="AB15" s="131">
        <f>B15-AA15</f>
        <v>50000</v>
      </c>
      <c r="AC15" s="332"/>
    </row>
    <row r="16" spans="1:29" ht="16.5" thickBot="1">
      <c r="A16" s="11" t="s">
        <v>98</v>
      </c>
      <c r="B16" s="236">
        <v>50000</v>
      </c>
      <c r="C16" s="162"/>
      <c r="D16" s="160">
        <f>1500-1500</f>
        <v>0</v>
      </c>
      <c r="E16" s="160"/>
      <c r="F16" s="161">
        <f>SUM(C16:E16)</f>
        <v>0</v>
      </c>
      <c r="G16" s="160"/>
      <c r="H16" s="160"/>
      <c r="I16" s="162"/>
      <c r="J16" s="161">
        <f>SUM(G16:I16)</f>
        <v>0</v>
      </c>
      <c r="K16" s="160"/>
      <c r="L16" s="160"/>
      <c r="M16" s="160"/>
      <c r="N16" s="161">
        <f>K16+L16+M16</f>
        <v>0</v>
      </c>
      <c r="O16" s="160"/>
      <c r="P16" s="160"/>
      <c r="Q16" s="160"/>
      <c r="R16" s="161">
        <f>O16+P16+Q16</f>
        <v>0</v>
      </c>
      <c r="S16" s="160"/>
      <c r="T16" s="160"/>
      <c r="U16" s="160"/>
      <c r="V16" s="161">
        <f>S16+T16+U16</f>
        <v>0</v>
      </c>
      <c r="W16" s="160"/>
      <c r="X16" s="160"/>
      <c r="Y16" s="160"/>
      <c r="Z16" s="161">
        <f>W16+X16+Y16</f>
        <v>0</v>
      </c>
      <c r="AA16" s="322">
        <f t="shared" si="1"/>
        <v>0</v>
      </c>
      <c r="AB16" s="131">
        <f>B16-AA16</f>
        <v>50000</v>
      </c>
      <c r="AC16" s="329" t="s">
        <v>7</v>
      </c>
    </row>
    <row r="17" spans="1:29" ht="16.5" thickBot="1">
      <c r="A17" s="137" t="s">
        <v>95</v>
      </c>
      <c r="B17" s="239">
        <f>SUM(B14:B16)</f>
        <v>150000</v>
      </c>
      <c r="C17" s="245">
        <f aca="true" t="shared" si="8" ref="C17:R17">SUM(C14:C16)</f>
        <v>0</v>
      </c>
      <c r="D17" s="163">
        <f t="shared" si="8"/>
        <v>0</v>
      </c>
      <c r="E17" s="163">
        <f t="shared" si="8"/>
        <v>0</v>
      </c>
      <c r="F17" s="163">
        <f t="shared" si="8"/>
        <v>0</v>
      </c>
      <c r="G17" s="163">
        <f t="shared" si="8"/>
        <v>0</v>
      </c>
      <c r="H17" s="163">
        <f t="shared" si="8"/>
        <v>0</v>
      </c>
      <c r="I17" s="163">
        <f t="shared" si="8"/>
        <v>0</v>
      </c>
      <c r="J17" s="163">
        <f t="shared" si="8"/>
        <v>0</v>
      </c>
      <c r="K17" s="169">
        <f t="shared" si="8"/>
        <v>0</v>
      </c>
      <c r="L17" s="169">
        <f t="shared" si="8"/>
        <v>0</v>
      </c>
      <c r="M17" s="169">
        <f t="shared" si="8"/>
        <v>0</v>
      </c>
      <c r="N17" s="169">
        <f t="shared" si="8"/>
        <v>0</v>
      </c>
      <c r="O17" s="169">
        <f t="shared" si="8"/>
        <v>0</v>
      </c>
      <c r="P17" s="169">
        <f t="shared" si="8"/>
        <v>0</v>
      </c>
      <c r="Q17" s="169">
        <f t="shared" si="8"/>
        <v>0</v>
      </c>
      <c r="R17" s="169">
        <f t="shared" si="8"/>
        <v>0</v>
      </c>
      <c r="S17" s="169">
        <f aca="true" t="shared" si="9" ref="S17:Z17">SUM(S14:S16)</f>
        <v>0</v>
      </c>
      <c r="T17" s="169">
        <f t="shared" si="9"/>
        <v>0</v>
      </c>
      <c r="U17" s="169">
        <f t="shared" si="9"/>
        <v>0</v>
      </c>
      <c r="V17" s="169">
        <f t="shared" si="9"/>
        <v>0</v>
      </c>
      <c r="W17" s="169">
        <f t="shared" si="9"/>
        <v>0</v>
      </c>
      <c r="X17" s="169">
        <f t="shared" si="9"/>
        <v>0</v>
      </c>
      <c r="Y17" s="169">
        <f t="shared" si="9"/>
        <v>0</v>
      </c>
      <c r="Z17" s="169">
        <f t="shared" si="9"/>
        <v>0</v>
      </c>
      <c r="AA17" s="325">
        <f t="shared" si="1"/>
        <v>0</v>
      </c>
      <c r="AB17" s="131">
        <f>B17-AA17</f>
        <v>150000</v>
      </c>
      <c r="AC17" s="333">
        <f>AA17/B17</f>
        <v>0</v>
      </c>
    </row>
    <row r="18" spans="1:29" ht="16.5" thickTop="1">
      <c r="A18" s="11" t="s">
        <v>7</v>
      </c>
      <c r="B18" s="236" t="s">
        <v>7</v>
      </c>
      <c r="C18" s="162"/>
      <c r="D18" s="160"/>
      <c r="E18" s="160"/>
      <c r="F18" s="168">
        <f>SUM(C18:E18)</f>
        <v>0</v>
      </c>
      <c r="G18" s="160"/>
      <c r="H18" s="160"/>
      <c r="I18" s="160"/>
      <c r="J18" s="169">
        <f>SUM(G18:I18)</f>
        <v>0</v>
      </c>
      <c r="K18" s="112"/>
      <c r="L18" s="112"/>
      <c r="M18" s="112"/>
      <c r="N18" s="190">
        <f>K18+L18+M18</f>
        <v>0</v>
      </c>
      <c r="O18" s="158"/>
      <c r="P18" s="158"/>
      <c r="Q18" s="158"/>
      <c r="R18" s="190">
        <f>O18+P18+Q18</f>
        <v>0</v>
      </c>
      <c r="S18" s="158"/>
      <c r="T18" s="158"/>
      <c r="U18" s="158"/>
      <c r="V18" s="190">
        <f>S18+T18+U18</f>
        <v>0</v>
      </c>
      <c r="W18" s="158"/>
      <c r="X18" s="158"/>
      <c r="Y18" s="158"/>
      <c r="Z18" s="190">
        <f>W18+X18+Y18</f>
        <v>0</v>
      </c>
      <c r="AA18" s="322">
        <f t="shared" si="1"/>
        <v>0</v>
      </c>
      <c r="AB18" s="131" t="s">
        <v>7</v>
      </c>
      <c r="AC18" s="334" t="s">
        <v>7</v>
      </c>
    </row>
    <row r="19" spans="1:29" ht="15.75">
      <c r="A19" s="208" t="s">
        <v>99</v>
      </c>
      <c r="B19" s="238">
        <v>262962.96</v>
      </c>
      <c r="C19" s="234">
        <f aca="true" t="shared" si="10" ref="C19:R19">SUM(C18:C18)</f>
        <v>0</v>
      </c>
      <c r="D19" s="187">
        <f t="shared" si="10"/>
        <v>0</v>
      </c>
      <c r="E19" s="187">
        <f t="shared" si="10"/>
        <v>0</v>
      </c>
      <c r="F19" s="187">
        <f t="shared" si="10"/>
        <v>0</v>
      </c>
      <c r="G19" s="187">
        <f t="shared" si="10"/>
        <v>0</v>
      </c>
      <c r="H19" s="187">
        <f t="shared" si="10"/>
        <v>0</v>
      </c>
      <c r="I19" s="187">
        <f t="shared" si="10"/>
        <v>0</v>
      </c>
      <c r="J19" s="187">
        <f t="shared" si="10"/>
        <v>0</v>
      </c>
      <c r="K19" s="187">
        <f t="shared" si="10"/>
        <v>0</v>
      </c>
      <c r="L19" s="187">
        <f t="shared" si="10"/>
        <v>0</v>
      </c>
      <c r="M19" s="187">
        <f t="shared" si="10"/>
        <v>0</v>
      </c>
      <c r="N19" s="187">
        <f t="shared" si="10"/>
        <v>0</v>
      </c>
      <c r="O19" s="187">
        <f t="shared" si="10"/>
        <v>0</v>
      </c>
      <c r="P19" s="187">
        <f t="shared" si="10"/>
        <v>0</v>
      </c>
      <c r="Q19" s="187">
        <f t="shared" si="10"/>
        <v>0</v>
      </c>
      <c r="R19" s="187">
        <f t="shared" si="10"/>
        <v>0</v>
      </c>
      <c r="S19" s="187">
        <f aca="true" t="shared" si="11" ref="S19:Z19">SUM(S18:S18)</f>
        <v>0</v>
      </c>
      <c r="T19" s="187">
        <f t="shared" si="11"/>
        <v>0</v>
      </c>
      <c r="U19" s="187">
        <f t="shared" si="11"/>
        <v>0</v>
      </c>
      <c r="V19" s="187">
        <f t="shared" si="11"/>
        <v>0</v>
      </c>
      <c r="W19" s="187">
        <f t="shared" si="11"/>
        <v>0</v>
      </c>
      <c r="X19" s="187">
        <f t="shared" si="11"/>
        <v>0</v>
      </c>
      <c r="Y19" s="187">
        <f t="shared" si="11"/>
        <v>0</v>
      </c>
      <c r="Z19" s="187">
        <f t="shared" si="11"/>
        <v>0</v>
      </c>
      <c r="AA19" s="326">
        <f t="shared" si="1"/>
        <v>0</v>
      </c>
      <c r="AB19" s="131">
        <f>B19-AA19</f>
        <v>262962.96</v>
      </c>
      <c r="AC19" s="335">
        <f>AA19/B19</f>
        <v>0</v>
      </c>
    </row>
    <row r="20" spans="1:29" ht="16.5" thickBot="1">
      <c r="A20" s="137" t="s">
        <v>101</v>
      </c>
      <c r="B20" s="239">
        <v>37037.04</v>
      </c>
      <c r="C20" s="246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327">
        <f t="shared" si="1"/>
        <v>0</v>
      </c>
      <c r="AB20" s="131">
        <f>B20-AA20</f>
        <v>37037.04</v>
      </c>
      <c r="AC20" s="153">
        <f>AA20/B20</f>
        <v>0</v>
      </c>
    </row>
    <row r="21" spans="1:29" ht="17.25" thickBot="1" thickTop="1">
      <c r="A21" s="242" t="s">
        <v>0</v>
      </c>
      <c r="B21" s="240">
        <f>B13+B17+B19+B20</f>
        <v>500000</v>
      </c>
      <c r="C21" s="247">
        <f aca="true" t="shared" si="12" ref="C21:AB21">C13+C17+C19+C20</f>
        <v>0</v>
      </c>
      <c r="D21" s="147">
        <f t="shared" si="12"/>
        <v>0</v>
      </c>
      <c r="E21" s="147">
        <f t="shared" si="12"/>
        <v>0</v>
      </c>
      <c r="F21" s="147">
        <f t="shared" si="12"/>
        <v>0</v>
      </c>
      <c r="G21" s="147">
        <f t="shared" si="12"/>
        <v>0</v>
      </c>
      <c r="H21" s="147">
        <f t="shared" si="12"/>
        <v>0</v>
      </c>
      <c r="I21" s="147">
        <f t="shared" si="12"/>
        <v>0</v>
      </c>
      <c r="J21" s="147">
        <f t="shared" si="12"/>
        <v>0</v>
      </c>
      <c r="K21" s="147">
        <f t="shared" si="12"/>
        <v>0</v>
      </c>
      <c r="L21" s="147">
        <f t="shared" si="12"/>
        <v>0</v>
      </c>
      <c r="M21" s="147">
        <f t="shared" si="12"/>
        <v>0</v>
      </c>
      <c r="N21" s="147">
        <f t="shared" si="12"/>
        <v>0</v>
      </c>
      <c r="O21" s="147">
        <f t="shared" si="12"/>
        <v>0</v>
      </c>
      <c r="P21" s="147">
        <f t="shared" si="12"/>
        <v>0</v>
      </c>
      <c r="Q21" s="147">
        <f t="shared" si="12"/>
        <v>0</v>
      </c>
      <c r="R21" s="147">
        <f t="shared" si="12"/>
        <v>0</v>
      </c>
      <c r="S21" s="147">
        <f aca="true" t="shared" si="13" ref="S21:Z21">S13+S17+S19+S20</f>
        <v>0</v>
      </c>
      <c r="T21" s="147">
        <f t="shared" si="13"/>
        <v>0</v>
      </c>
      <c r="U21" s="147">
        <f t="shared" si="13"/>
        <v>0</v>
      </c>
      <c r="V21" s="147">
        <f t="shared" si="13"/>
        <v>0</v>
      </c>
      <c r="W21" s="147">
        <f t="shared" si="13"/>
        <v>0</v>
      </c>
      <c r="X21" s="147">
        <f t="shared" si="13"/>
        <v>0</v>
      </c>
      <c r="Y21" s="147">
        <f t="shared" si="13"/>
        <v>0</v>
      </c>
      <c r="Z21" s="147">
        <f t="shared" si="13"/>
        <v>0</v>
      </c>
      <c r="AA21" s="328">
        <f t="shared" si="1"/>
        <v>0</v>
      </c>
      <c r="AB21" s="131">
        <f t="shared" si="12"/>
        <v>500000</v>
      </c>
      <c r="AC21" s="153">
        <f>AA21/B21</f>
        <v>0</v>
      </c>
    </row>
    <row r="22" spans="1:26" ht="15.75">
      <c r="A22" s="14"/>
      <c r="B22" s="47"/>
      <c r="F22" s="48"/>
      <c r="J22" s="48"/>
      <c r="N22" s="48"/>
      <c r="O22" s="181"/>
      <c r="P22" s="181"/>
      <c r="R22" s="48"/>
      <c r="S22" s="181"/>
      <c r="T22" s="181"/>
      <c r="V22" s="48"/>
      <c r="W22" s="181"/>
      <c r="X22" s="181"/>
      <c r="Z22" s="48"/>
    </row>
    <row r="23" spans="1:26" ht="15.75">
      <c r="A23" s="7"/>
      <c r="F23" s="48"/>
      <c r="J23" s="48"/>
      <c r="K23" s="91"/>
      <c r="L23" s="182"/>
      <c r="M23" s="91"/>
      <c r="N23" s="92"/>
      <c r="O23" s="91"/>
      <c r="P23" s="91"/>
      <c r="R23" s="183"/>
      <c r="S23" s="91"/>
      <c r="T23" s="91"/>
      <c r="V23" s="183"/>
      <c r="W23" s="91"/>
      <c r="X23" s="91"/>
      <c r="Z23" s="183"/>
    </row>
    <row r="24" spans="1:28" ht="15.75">
      <c r="A24" s="33" t="s">
        <v>7</v>
      </c>
      <c r="B24" s="38"/>
      <c r="K24" s="91"/>
      <c r="L24" s="92"/>
      <c r="M24" s="91"/>
      <c r="N24" s="182"/>
      <c r="O24" s="184"/>
      <c r="P24" s="91"/>
      <c r="R24" s="185"/>
      <c r="S24" s="184"/>
      <c r="T24" s="91"/>
      <c r="V24" s="185"/>
      <c r="W24" s="184"/>
      <c r="X24" s="91"/>
      <c r="Z24" s="185"/>
      <c r="AA24" s="91"/>
      <c r="AB24" s="91"/>
    </row>
    <row r="25" spans="2:28" ht="15.75">
      <c r="B25" s="38"/>
      <c r="I25" s="37" t="s">
        <v>7</v>
      </c>
      <c r="K25" s="91"/>
      <c r="L25" s="92"/>
      <c r="M25" s="91"/>
      <c r="N25" s="182"/>
      <c r="O25" s="184"/>
      <c r="P25" s="91"/>
      <c r="R25" s="185"/>
      <c r="S25" s="184"/>
      <c r="T25" s="91"/>
      <c r="V25" s="185"/>
      <c r="W25" s="184"/>
      <c r="X25" s="91"/>
      <c r="Z25" s="185"/>
      <c r="AA25" s="91"/>
      <c r="AB25" s="91"/>
    </row>
    <row r="26" ht="15.75">
      <c r="B26" s="38"/>
    </row>
    <row r="27" ht="15.75">
      <c r="A27" s="51"/>
    </row>
    <row r="34" spans="1:2" ht="15.75">
      <c r="A34" s="99"/>
      <c r="B34" s="100"/>
    </row>
    <row r="35" spans="1:30" s="16" customFormat="1" ht="15.75">
      <c r="A35" s="99"/>
      <c r="B35" s="10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18"/>
      <c r="AD35" s="7"/>
    </row>
  </sheetData>
  <sheetProtection/>
  <printOptions/>
  <pageMargins left="0.7" right="0.7" top="0.75" bottom="0.75" header="0.3" footer="0.3"/>
  <pageSetup fitToHeight="1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1">
      <pane xSplit="1" ySplit="6" topLeftCell="B2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D38" sqref="D38"/>
    </sheetView>
  </sheetViews>
  <sheetFormatPr defaultColWidth="9.140625" defaultRowHeight="12.75"/>
  <cols>
    <col min="1" max="1" width="57.28125" style="8" bestFit="1" customWidth="1"/>
    <col min="2" max="2" width="15.57421875" style="37" customWidth="1"/>
    <col min="3" max="5" width="13.421875" style="37" customWidth="1"/>
    <col min="6" max="6" width="12.57421875" style="37" bestFit="1" customWidth="1"/>
    <col min="7" max="9" width="13.421875" style="37" customWidth="1"/>
    <col min="10" max="10" width="12.57421875" style="37" bestFit="1" customWidth="1"/>
    <col min="11" max="14" width="13.57421875" style="37" bestFit="1" customWidth="1"/>
    <col min="15" max="15" width="11.140625" style="37" customWidth="1"/>
    <col min="16" max="16" width="11.7109375" style="37" customWidth="1"/>
    <col min="17" max="17" width="10.8515625" style="37" customWidth="1"/>
    <col min="18" max="18" width="11.00390625" style="37" customWidth="1"/>
    <col min="19" max="19" width="11.140625" style="37" customWidth="1"/>
    <col min="20" max="20" width="11.7109375" style="37" customWidth="1"/>
    <col min="21" max="21" width="10.8515625" style="37" customWidth="1"/>
    <col min="22" max="22" width="11.00390625" style="37" customWidth="1"/>
    <col min="23" max="23" width="11.140625" style="37" customWidth="1"/>
    <col min="24" max="24" width="11.7109375" style="37" customWidth="1"/>
    <col min="25" max="25" width="10.8515625" style="37" customWidth="1"/>
    <col min="26" max="26" width="11.00390625" style="37" customWidth="1"/>
    <col min="27" max="27" width="14.140625" style="37" customWidth="1"/>
    <col min="28" max="28" width="14.7109375" style="37" bestFit="1" customWidth="1"/>
    <col min="29" max="29" width="10.8515625" style="18" customWidth="1"/>
    <col min="30" max="16384" width="9.140625" style="7" customWidth="1"/>
  </cols>
  <sheetData>
    <row r="1" spans="1:29" s="5" customFormat="1" ht="18.75">
      <c r="A1" s="67" t="s">
        <v>8</v>
      </c>
      <c r="B1" s="39"/>
      <c r="C1" s="39"/>
      <c r="D1" s="39"/>
      <c r="E1" s="39"/>
      <c r="F1" s="154"/>
      <c r="G1" s="39"/>
      <c r="H1" s="39"/>
      <c r="I1" s="39"/>
      <c r="J1" s="154"/>
      <c r="K1" s="39"/>
      <c r="L1" s="39"/>
      <c r="M1" s="39"/>
      <c r="N1" s="154"/>
      <c r="O1" s="39"/>
      <c r="P1" s="155"/>
      <c r="Q1" s="39"/>
      <c r="R1" s="154"/>
      <c r="S1" s="39"/>
      <c r="T1" s="155"/>
      <c r="U1" s="39"/>
      <c r="V1" s="154"/>
      <c r="W1" s="39"/>
      <c r="X1" s="155"/>
      <c r="Y1" s="39"/>
      <c r="Z1" s="154"/>
      <c r="AA1" s="39"/>
      <c r="AB1" s="39"/>
      <c r="AC1" s="4"/>
    </row>
    <row r="2" spans="1:29" s="5" customFormat="1" ht="18.75">
      <c r="A2" s="67" t="s">
        <v>54</v>
      </c>
      <c r="B2" s="39"/>
      <c r="C2" s="39"/>
      <c r="D2" s="39"/>
      <c r="E2" s="39"/>
      <c r="F2" s="39" t="s">
        <v>7</v>
      </c>
      <c r="G2" s="39"/>
      <c r="H2" s="39"/>
      <c r="I2" s="39"/>
      <c r="J2" s="39" t="s">
        <v>7</v>
      </c>
      <c r="K2" s="39"/>
      <c r="L2" s="39"/>
      <c r="M2" s="39"/>
      <c r="N2" s="39" t="s">
        <v>7</v>
      </c>
      <c r="O2" s="39"/>
      <c r="P2" s="155"/>
      <c r="Q2" s="39"/>
      <c r="R2" s="39" t="s">
        <v>7</v>
      </c>
      <c r="S2" s="39"/>
      <c r="T2" s="155"/>
      <c r="U2" s="39"/>
      <c r="V2" s="39" t="s">
        <v>7</v>
      </c>
      <c r="W2" s="39"/>
      <c r="X2" s="155"/>
      <c r="Y2" s="39"/>
      <c r="Z2" s="39" t="s">
        <v>7</v>
      </c>
      <c r="AA2" s="39"/>
      <c r="AB2" s="39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5"/>
      <c r="Q3" s="39"/>
      <c r="R3" s="39"/>
      <c r="S3" s="39"/>
      <c r="T3" s="155"/>
      <c r="U3" s="39"/>
      <c r="V3" s="39"/>
      <c r="W3" s="39"/>
      <c r="X3" s="155"/>
      <c r="Y3" s="39"/>
      <c r="Z3" s="39"/>
      <c r="AA3" s="39"/>
      <c r="AB3" s="39"/>
      <c r="AC3" s="4"/>
    </row>
    <row r="4" spans="1:29" s="5" customFormat="1" ht="15.75">
      <c r="A4" s="69" t="s">
        <v>172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5"/>
      <c r="Q4" s="39"/>
      <c r="R4" s="39"/>
      <c r="S4" s="39"/>
      <c r="T4" s="155"/>
      <c r="U4" s="39"/>
      <c r="V4" s="39"/>
      <c r="W4" s="39"/>
      <c r="X4" s="155"/>
      <c r="Y4" s="39"/>
      <c r="Z4" s="39"/>
      <c r="AA4" s="39"/>
      <c r="AB4" s="39"/>
      <c r="AC4" s="4"/>
    </row>
    <row r="5" spans="2:29" s="5" customFormat="1" ht="15.75">
      <c r="B5" s="39"/>
      <c r="C5" s="39"/>
      <c r="D5" s="39"/>
      <c r="E5" s="39"/>
      <c r="F5" s="39" t="s">
        <v>50</v>
      </c>
      <c r="G5" s="39"/>
      <c r="H5" s="39"/>
      <c r="I5" s="39"/>
      <c r="J5" s="39" t="s">
        <v>52</v>
      </c>
      <c r="K5" s="39" t="s">
        <v>86</v>
      </c>
      <c r="L5" s="39"/>
      <c r="M5" s="39"/>
      <c r="N5" s="39" t="s">
        <v>53</v>
      </c>
      <c r="O5" s="39"/>
      <c r="P5" s="39"/>
      <c r="Q5" s="39"/>
      <c r="R5" s="39" t="s">
        <v>49</v>
      </c>
      <c r="S5" s="39"/>
      <c r="T5" s="39"/>
      <c r="U5" s="39"/>
      <c r="V5" s="39" t="s">
        <v>50</v>
      </c>
      <c r="W5" s="39"/>
      <c r="X5" s="39"/>
      <c r="Y5" s="39"/>
      <c r="Z5" s="39" t="s">
        <v>52</v>
      </c>
      <c r="AA5" s="39" t="s">
        <v>1</v>
      </c>
      <c r="AB5" s="39" t="s">
        <v>1</v>
      </c>
      <c r="AC5" s="4" t="s">
        <v>2</v>
      </c>
    </row>
    <row r="6" spans="2:29" s="5" customFormat="1" ht="16.5" thickBot="1">
      <c r="B6" s="39" t="s">
        <v>10</v>
      </c>
      <c r="C6" s="39" t="s">
        <v>38</v>
      </c>
      <c r="D6" s="39" t="s">
        <v>39</v>
      </c>
      <c r="E6" s="39" t="s">
        <v>40</v>
      </c>
      <c r="F6" s="39" t="s">
        <v>91</v>
      </c>
      <c r="G6" s="39" t="s">
        <v>51</v>
      </c>
      <c r="H6" s="39" t="s">
        <v>41</v>
      </c>
      <c r="I6" s="39" t="s">
        <v>42</v>
      </c>
      <c r="J6" s="39" t="s">
        <v>91</v>
      </c>
      <c r="K6" s="39" t="s">
        <v>44</v>
      </c>
      <c r="L6" s="39" t="s">
        <v>48</v>
      </c>
      <c r="M6" s="39" t="s">
        <v>47</v>
      </c>
      <c r="N6" s="39" t="s">
        <v>91</v>
      </c>
      <c r="O6" s="39" t="s">
        <v>46</v>
      </c>
      <c r="P6" s="39" t="s">
        <v>45</v>
      </c>
      <c r="Q6" s="39" t="s">
        <v>37</v>
      </c>
      <c r="R6" s="39" t="s">
        <v>91</v>
      </c>
      <c r="S6" s="39" t="s">
        <v>38</v>
      </c>
      <c r="T6" s="39" t="s">
        <v>39</v>
      </c>
      <c r="U6" s="39" t="s">
        <v>40</v>
      </c>
      <c r="V6" s="39" t="s">
        <v>91</v>
      </c>
      <c r="W6" s="39" t="s">
        <v>51</v>
      </c>
      <c r="X6" s="39" t="s">
        <v>41</v>
      </c>
      <c r="Y6" s="39" t="s">
        <v>42</v>
      </c>
      <c r="Z6" s="39" t="s">
        <v>91</v>
      </c>
      <c r="AA6" s="39" t="s">
        <v>0</v>
      </c>
      <c r="AB6" s="39" t="s">
        <v>3</v>
      </c>
      <c r="AC6" s="4" t="s">
        <v>4</v>
      </c>
    </row>
    <row r="7" spans="1:29" ht="16.5" thickBot="1">
      <c r="A7" s="11" t="s">
        <v>27</v>
      </c>
      <c r="B7" s="78">
        <v>0</v>
      </c>
      <c r="C7" s="114">
        <v>4841.75</v>
      </c>
      <c r="D7" s="156"/>
      <c r="E7" s="114"/>
      <c r="F7" s="101">
        <f>SUM(C7:E7)</f>
        <v>4841.75</v>
      </c>
      <c r="G7" s="114"/>
      <c r="H7" s="114"/>
      <c r="I7" s="114"/>
      <c r="J7" s="101">
        <f>SUM(G7:I7)</f>
        <v>0</v>
      </c>
      <c r="K7" s="114"/>
      <c r="L7" s="114"/>
      <c r="M7" s="114"/>
      <c r="N7" s="101">
        <f>SUM(K7:M7)</f>
        <v>0</v>
      </c>
      <c r="O7" s="114"/>
      <c r="P7" s="114"/>
      <c r="Q7" s="114"/>
      <c r="R7" s="101">
        <f>SUM(O7:Q7)</f>
        <v>0</v>
      </c>
      <c r="S7" s="114"/>
      <c r="T7" s="114"/>
      <c r="U7" s="114"/>
      <c r="V7" s="101">
        <f>SUM(S7:U7)</f>
        <v>0</v>
      </c>
      <c r="W7" s="114"/>
      <c r="X7" s="114"/>
      <c r="Y7" s="114"/>
      <c r="Z7" s="101">
        <f>SUM(W7:Y7)</f>
        <v>0</v>
      </c>
      <c r="AA7" s="115">
        <f>F7+J7+N7+R7+V7+Z7</f>
        <v>4841.75</v>
      </c>
      <c r="AB7" s="338" t="s">
        <v>7</v>
      </c>
      <c r="AC7" s="50" t="s">
        <v>7</v>
      </c>
    </row>
    <row r="8" spans="1:29" ht="16.5" thickBot="1">
      <c r="A8" s="11" t="s">
        <v>23</v>
      </c>
      <c r="B8" s="78">
        <v>0</v>
      </c>
      <c r="C8" s="114">
        <v>200</v>
      </c>
      <c r="D8" s="156"/>
      <c r="E8" s="114"/>
      <c r="F8" s="101">
        <f>SUM(C8:E8)</f>
        <v>200</v>
      </c>
      <c r="G8" s="114"/>
      <c r="H8" s="114"/>
      <c r="I8" s="114"/>
      <c r="J8" s="101">
        <f>SUM(G8:I8)</f>
        <v>0</v>
      </c>
      <c r="K8" s="114"/>
      <c r="L8" s="114"/>
      <c r="M8" s="114"/>
      <c r="N8" s="101">
        <f>SUM(K8:M8)</f>
        <v>0</v>
      </c>
      <c r="O8" s="114"/>
      <c r="P8" s="114"/>
      <c r="Q8" s="114"/>
      <c r="R8" s="101">
        <f>SUM(O8:Q8)</f>
        <v>0</v>
      </c>
      <c r="S8" s="114"/>
      <c r="T8" s="114"/>
      <c r="U8" s="114"/>
      <c r="V8" s="101">
        <f>SUM(S8:U8)</f>
        <v>0</v>
      </c>
      <c r="W8" s="114"/>
      <c r="X8" s="114"/>
      <c r="Y8" s="114"/>
      <c r="Z8" s="101">
        <f>SUM(W8:Y8)</f>
        <v>0</v>
      </c>
      <c r="AA8" s="115">
        <f aca="true" t="shared" si="0" ref="AA8:AA40">F8+J8+N8+R8+V8+Z8</f>
        <v>200</v>
      </c>
      <c r="AB8" s="338" t="s">
        <v>7</v>
      </c>
      <c r="AC8" s="50" t="s">
        <v>7</v>
      </c>
    </row>
    <row r="9" spans="1:29" ht="16.5" thickBot="1">
      <c r="A9" s="11" t="s">
        <v>210</v>
      </c>
      <c r="B9" s="78">
        <v>0</v>
      </c>
      <c r="C9" s="114">
        <v>175</v>
      </c>
      <c r="D9" s="156"/>
      <c r="E9" s="114"/>
      <c r="F9" s="101"/>
      <c r="G9" s="114"/>
      <c r="H9" s="114"/>
      <c r="I9" s="114"/>
      <c r="J9" s="101"/>
      <c r="K9" s="114"/>
      <c r="L9" s="114"/>
      <c r="M9" s="114"/>
      <c r="N9" s="101"/>
      <c r="O9" s="114"/>
      <c r="P9" s="114"/>
      <c r="Q9" s="114"/>
      <c r="R9" s="101"/>
      <c r="S9" s="114"/>
      <c r="T9" s="114"/>
      <c r="U9" s="114"/>
      <c r="V9" s="101"/>
      <c r="W9" s="114"/>
      <c r="X9" s="114"/>
      <c r="Y9" s="114"/>
      <c r="Z9" s="101"/>
      <c r="AA9" s="115"/>
      <c r="AB9" s="338"/>
      <c r="AC9" s="50"/>
    </row>
    <row r="10" spans="1:29" ht="16.5" thickBot="1">
      <c r="A10" s="11" t="s">
        <v>21</v>
      </c>
      <c r="B10" s="79">
        <v>0</v>
      </c>
      <c r="C10" s="112">
        <v>3286.5</v>
      </c>
      <c r="D10" s="95"/>
      <c r="E10" s="112"/>
      <c r="F10" s="101">
        <f>SUM(C10:E10)</f>
        <v>3286.5</v>
      </c>
      <c r="G10" s="112"/>
      <c r="H10" s="112"/>
      <c r="I10" s="112"/>
      <c r="J10" s="101">
        <f>SUM(G10:I10)</f>
        <v>0</v>
      </c>
      <c r="K10" s="112"/>
      <c r="L10" s="112"/>
      <c r="M10" s="112"/>
      <c r="N10" s="101">
        <f>SUM(K10:M10)</f>
        <v>0</v>
      </c>
      <c r="O10" s="112"/>
      <c r="P10" s="112"/>
      <c r="Q10" s="112"/>
      <c r="R10" s="101">
        <f>SUM(O10:Q10)</f>
        <v>0</v>
      </c>
      <c r="S10" s="112"/>
      <c r="T10" s="112"/>
      <c r="U10" s="112"/>
      <c r="V10" s="101">
        <f>SUM(S10:U10)</f>
        <v>0</v>
      </c>
      <c r="W10" s="112"/>
      <c r="X10" s="112"/>
      <c r="Y10" s="112"/>
      <c r="Z10" s="101">
        <f>SUM(W10:Y10)</f>
        <v>0</v>
      </c>
      <c r="AA10" s="115">
        <f t="shared" si="0"/>
        <v>3286.5</v>
      </c>
      <c r="AB10" s="338" t="s">
        <v>7</v>
      </c>
      <c r="AC10" s="50" t="s">
        <v>7</v>
      </c>
    </row>
    <row r="11" spans="1:29" ht="16.5" thickBot="1">
      <c r="A11" s="11" t="s">
        <v>22</v>
      </c>
      <c r="B11" s="79">
        <v>0</v>
      </c>
      <c r="C11" s="112">
        <v>2231.23</v>
      </c>
      <c r="D11" s="95"/>
      <c r="E11" s="112"/>
      <c r="F11" s="101">
        <f>SUM(C11:E11)</f>
        <v>2231.23</v>
      </c>
      <c r="G11" s="112"/>
      <c r="H11" s="112"/>
      <c r="I11" s="112"/>
      <c r="J11" s="101">
        <f>SUM(G11:I11)</f>
        <v>0</v>
      </c>
      <c r="K11" s="112"/>
      <c r="L11" s="112"/>
      <c r="M11" s="112"/>
      <c r="N11" s="101">
        <f>SUM(K11:M11)</f>
        <v>0</v>
      </c>
      <c r="O11" s="112"/>
      <c r="P11" s="112"/>
      <c r="Q11" s="112"/>
      <c r="R11" s="101">
        <f>SUM(O11:Q11)</f>
        <v>0</v>
      </c>
      <c r="S11" s="112"/>
      <c r="T11" s="112"/>
      <c r="U11" s="112"/>
      <c r="V11" s="101">
        <f>SUM(S11:U11)</f>
        <v>0</v>
      </c>
      <c r="W11" s="112"/>
      <c r="X11" s="112"/>
      <c r="Y11" s="112"/>
      <c r="Z11" s="101">
        <f>SUM(W11:Y11)</f>
        <v>0</v>
      </c>
      <c r="AA11" s="115">
        <f t="shared" si="0"/>
        <v>2231.23</v>
      </c>
      <c r="AB11" s="320" t="s">
        <v>7</v>
      </c>
      <c r="AC11" s="50" t="s">
        <v>7</v>
      </c>
    </row>
    <row r="12" spans="1:29" s="10" customFormat="1" ht="16.5" thickBot="1">
      <c r="A12" s="12" t="s">
        <v>35</v>
      </c>
      <c r="B12" s="80">
        <v>189990.6</v>
      </c>
      <c r="C12" s="157">
        <f>SUM(C7:C11)</f>
        <v>10734.48</v>
      </c>
      <c r="D12" s="157">
        <f aca="true" t="shared" si="1" ref="D12:R12">SUM(D7:D11)</f>
        <v>0</v>
      </c>
      <c r="E12" s="157">
        <f t="shared" si="1"/>
        <v>0</v>
      </c>
      <c r="F12" s="157">
        <f t="shared" si="1"/>
        <v>10559.48</v>
      </c>
      <c r="G12" s="157">
        <f t="shared" si="1"/>
        <v>0</v>
      </c>
      <c r="H12" s="157">
        <f t="shared" si="1"/>
        <v>0</v>
      </c>
      <c r="I12" s="157">
        <f t="shared" si="1"/>
        <v>0</v>
      </c>
      <c r="J12" s="157">
        <f t="shared" si="1"/>
        <v>0</v>
      </c>
      <c r="K12" s="157">
        <f t="shared" si="1"/>
        <v>0</v>
      </c>
      <c r="L12" s="157">
        <f t="shared" si="1"/>
        <v>0</v>
      </c>
      <c r="M12" s="157">
        <f t="shared" si="1"/>
        <v>0</v>
      </c>
      <c r="N12" s="157">
        <f t="shared" si="1"/>
        <v>0</v>
      </c>
      <c r="O12" s="157">
        <f t="shared" si="1"/>
        <v>0</v>
      </c>
      <c r="P12" s="157">
        <f t="shared" si="1"/>
        <v>0</v>
      </c>
      <c r="Q12" s="157">
        <f t="shared" si="1"/>
        <v>0</v>
      </c>
      <c r="R12" s="157">
        <f t="shared" si="1"/>
        <v>0</v>
      </c>
      <c r="S12" s="157">
        <f aca="true" t="shared" si="2" ref="S12:Z12">SUM(S7:S11)</f>
        <v>0</v>
      </c>
      <c r="T12" s="157">
        <f t="shared" si="2"/>
        <v>0</v>
      </c>
      <c r="U12" s="157">
        <f t="shared" si="2"/>
        <v>0</v>
      </c>
      <c r="V12" s="157">
        <f t="shared" si="2"/>
        <v>0</v>
      </c>
      <c r="W12" s="157">
        <f t="shared" si="2"/>
        <v>0</v>
      </c>
      <c r="X12" s="157">
        <f t="shared" si="2"/>
        <v>0</v>
      </c>
      <c r="Y12" s="157">
        <f t="shared" si="2"/>
        <v>0</v>
      </c>
      <c r="Z12" s="157">
        <f t="shared" si="2"/>
        <v>0</v>
      </c>
      <c r="AA12" s="157">
        <f t="shared" si="0"/>
        <v>10559.48</v>
      </c>
      <c r="AB12" s="318">
        <f>B12-AA12</f>
        <v>179431.12</v>
      </c>
      <c r="AC12" s="50" t="s">
        <v>7</v>
      </c>
    </row>
    <row r="13" spans="1:29" ht="16.5" thickBot="1">
      <c r="A13" s="11" t="s">
        <v>24</v>
      </c>
      <c r="B13" s="81">
        <v>0</v>
      </c>
      <c r="C13" s="112">
        <f>2966.73+54.28+46.89</f>
        <v>3067.9</v>
      </c>
      <c r="D13" s="112"/>
      <c r="E13" s="112"/>
      <c r="F13" s="101">
        <f>SUM(C13:E13)</f>
        <v>3067.9</v>
      </c>
      <c r="G13" s="112"/>
      <c r="H13" s="112"/>
      <c r="I13" s="95"/>
      <c r="J13" s="101">
        <f>SUM(G13:I13)</f>
        <v>0</v>
      </c>
      <c r="K13" s="112"/>
      <c r="L13" s="112"/>
      <c r="M13" s="112"/>
      <c r="N13" s="101">
        <f>SUM(K13:M13)</f>
        <v>0</v>
      </c>
      <c r="O13" s="112"/>
      <c r="P13" s="112"/>
      <c r="Q13" s="112"/>
      <c r="R13" s="101">
        <f>SUM(O13:Q13)</f>
        <v>0</v>
      </c>
      <c r="S13" s="112"/>
      <c r="T13" s="112"/>
      <c r="U13" s="112"/>
      <c r="V13" s="101">
        <f>SUM(S13:U13)</f>
        <v>0</v>
      </c>
      <c r="W13" s="112"/>
      <c r="X13" s="112"/>
      <c r="Y13" s="112"/>
      <c r="Z13" s="101">
        <f>SUM(W13:Y13)</f>
        <v>0</v>
      </c>
      <c r="AA13" s="115">
        <f t="shared" si="0"/>
        <v>3067.9</v>
      </c>
      <c r="AB13" s="339" t="s">
        <v>7</v>
      </c>
      <c r="AC13" s="50" t="s">
        <v>7</v>
      </c>
    </row>
    <row r="14" spans="1:29" ht="16.5" thickBot="1">
      <c r="A14" s="11" t="s">
        <v>25</v>
      </c>
      <c r="B14" s="81">
        <v>0</v>
      </c>
      <c r="C14" s="112">
        <v>1689.2</v>
      </c>
      <c r="D14" s="112"/>
      <c r="E14" s="112"/>
      <c r="F14" s="101">
        <f>SUM(C14:E14)</f>
        <v>1689.2</v>
      </c>
      <c r="G14" s="112"/>
      <c r="H14" s="112"/>
      <c r="I14" s="95"/>
      <c r="J14" s="101">
        <f>SUM(G14:I14)</f>
        <v>0</v>
      </c>
      <c r="K14" s="112"/>
      <c r="L14" s="112"/>
      <c r="M14" s="112"/>
      <c r="N14" s="101">
        <f>SUM(K14:M14)</f>
        <v>0</v>
      </c>
      <c r="O14" s="112"/>
      <c r="P14" s="112"/>
      <c r="Q14" s="112"/>
      <c r="R14" s="101">
        <f>SUM(O14:Q14)</f>
        <v>0</v>
      </c>
      <c r="S14" s="112"/>
      <c r="T14" s="112"/>
      <c r="U14" s="112"/>
      <c r="V14" s="101">
        <f>SUM(S14:U14)</f>
        <v>0</v>
      </c>
      <c r="W14" s="112"/>
      <c r="X14" s="112"/>
      <c r="Y14" s="112"/>
      <c r="Z14" s="101">
        <f>SUM(W14:Y14)</f>
        <v>0</v>
      </c>
      <c r="AA14" s="115">
        <f t="shared" si="0"/>
        <v>1689.2</v>
      </c>
      <c r="AB14" s="338" t="s">
        <v>7</v>
      </c>
      <c r="AC14" s="50" t="s">
        <v>7</v>
      </c>
    </row>
    <row r="15" spans="1:29" ht="16.5" thickBot="1">
      <c r="A15" s="11" t="s">
        <v>26</v>
      </c>
      <c r="B15" s="81">
        <v>0</v>
      </c>
      <c r="C15" s="112">
        <v>774.08</v>
      </c>
      <c r="D15" s="112"/>
      <c r="E15" s="112"/>
      <c r="F15" s="101">
        <f>SUM(C15:E15)</f>
        <v>774.08</v>
      </c>
      <c r="G15" s="112"/>
      <c r="H15" s="112"/>
      <c r="I15" s="95"/>
      <c r="J15" s="101">
        <f>SUM(G15:I15)</f>
        <v>0</v>
      </c>
      <c r="K15" s="112"/>
      <c r="L15" s="112"/>
      <c r="M15" s="112"/>
      <c r="N15" s="101">
        <f>SUM(K15:M15)</f>
        <v>0</v>
      </c>
      <c r="O15" s="112"/>
      <c r="P15" s="112"/>
      <c r="Q15" s="112"/>
      <c r="R15" s="101">
        <f>SUM(O15:Q15)</f>
        <v>0</v>
      </c>
      <c r="S15" s="112"/>
      <c r="T15" s="112"/>
      <c r="U15" s="112"/>
      <c r="V15" s="101">
        <f>SUM(S15:U15)</f>
        <v>0</v>
      </c>
      <c r="W15" s="112"/>
      <c r="X15" s="112"/>
      <c r="Y15" s="112"/>
      <c r="Z15" s="101">
        <f>SUM(W15:Y15)</f>
        <v>0</v>
      </c>
      <c r="AA15" s="115">
        <f t="shared" si="0"/>
        <v>774.08</v>
      </c>
      <c r="AB15" s="320" t="s">
        <v>7</v>
      </c>
      <c r="AC15" s="50" t="s">
        <v>7</v>
      </c>
    </row>
    <row r="16" spans="1:30" ht="16.5" thickBot="1">
      <c r="A16" s="12" t="s">
        <v>34</v>
      </c>
      <c r="B16" s="82">
        <v>85440.06</v>
      </c>
      <c r="C16" s="119">
        <f>SUM(C13:C15)</f>
        <v>5531.18</v>
      </c>
      <c r="D16" s="119">
        <f aca="true" t="shared" si="3" ref="D16:R16">SUM(D13:D15)</f>
        <v>0</v>
      </c>
      <c r="E16" s="119">
        <f t="shared" si="3"/>
        <v>0</v>
      </c>
      <c r="F16" s="119">
        <f t="shared" si="3"/>
        <v>5531.18</v>
      </c>
      <c r="G16" s="119">
        <f t="shared" si="3"/>
        <v>0</v>
      </c>
      <c r="H16" s="119">
        <f t="shared" si="3"/>
        <v>0</v>
      </c>
      <c r="I16" s="119">
        <f t="shared" si="3"/>
        <v>0</v>
      </c>
      <c r="J16" s="119">
        <f t="shared" si="3"/>
        <v>0</v>
      </c>
      <c r="K16" s="119">
        <f t="shared" si="3"/>
        <v>0</v>
      </c>
      <c r="L16" s="119">
        <f t="shared" si="3"/>
        <v>0</v>
      </c>
      <c r="M16" s="119">
        <f t="shared" si="3"/>
        <v>0</v>
      </c>
      <c r="N16" s="119">
        <f t="shared" si="3"/>
        <v>0</v>
      </c>
      <c r="O16" s="119">
        <f t="shared" si="3"/>
        <v>0</v>
      </c>
      <c r="P16" s="119">
        <f t="shared" si="3"/>
        <v>0</v>
      </c>
      <c r="Q16" s="119">
        <f t="shared" si="3"/>
        <v>0</v>
      </c>
      <c r="R16" s="119">
        <f t="shared" si="3"/>
        <v>0</v>
      </c>
      <c r="S16" s="119">
        <f aca="true" t="shared" si="4" ref="S16:Z16">SUM(S13:S15)</f>
        <v>0</v>
      </c>
      <c r="T16" s="119">
        <f t="shared" si="4"/>
        <v>0</v>
      </c>
      <c r="U16" s="119">
        <f t="shared" si="4"/>
        <v>0</v>
      </c>
      <c r="V16" s="119">
        <f t="shared" si="4"/>
        <v>0</v>
      </c>
      <c r="W16" s="119">
        <f t="shared" si="4"/>
        <v>0</v>
      </c>
      <c r="X16" s="119">
        <f t="shared" si="4"/>
        <v>0</v>
      </c>
      <c r="Y16" s="119">
        <f t="shared" si="4"/>
        <v>0</v>
      </c>
      <c r="Z16" s="119">
        <f t="shared" si="4"/>
        <v>0</v>
      </c>
      <c r="AA16" s="119">
        <f t="shared" si="0"/>
        <v>5531.18</v>
      </c>
      <c r="AB16" s="340">
        <f aca="true" t="shared" si="5" ref="AB16:AB39">B16-AA16</f>
        <v>79908.88</v>
      </c>
      <c r="AC16" s="70" t="s">
        <v>7</v>
      </c>
      <c r="AD16" s="8" t="s">
        <v>5</v>
      </c>
    </row>
    <row r="17" spans="1:29" s="10" customFormat="1" ht="17.25" thickBot="1" thickTop="1">
      <c r="A17" s="63" t="s">
        <v>64</v>
      </c>
      <c r="B17" s="133">
        <f>B12+B16</f>
        <v>275430.66000000003</v>
      </c>
      <c r="C17" s="119">
        <f>C12+C16</f>
        <v>16265.66</v>
      </c>
      <c r="D17" s="119">
        <f>D12+D16</f>
        <v>0</v>
      </c>
      <c r="E17" s="119">
        <f>E12+E16</f>
        <v>0</v>
      </c>
      <c r="F17" s="157">
        <f>F12+F16</f>
        <v>16090.66</v>
      </c>
      <c r="G17" s="119">
        <f aca="true" t="shared" si="6" ref="G17:R17">G12+G16</f>
        <v>0</v>
      </c>
      <c r="H17" s="119">
        <f t="shared" si="6"/>
        <v>0</v>
      </c>
      <c r="I17" s="119">
        <f t="shared" si="6"/>
        <v>0</v>
      </c>
      <c r="J17" s="157">
        <f t="shared" si="6"/>
        <v>0</v>
      </c>
      <c r="K17" s="119">
        <f t="shared" si="6"/>
        <v>0</v>
      </c>
      <c r="L17" s="119">
        <f t="shared" si="6"/>
        <v>0</v>
      </c>
      <c r="M17" s="119">
        <f t="shared" si="6"/>
        <v>0</v>
      </c>
      <c r="N17" s="157">
        <f t="shared" si="6"/>
        <v>0</v>
      </c>
      <c r="O17" s="119">
        <f t="shared" si="6"/>
        <v>0</v>
      </c>
      <c r="P17" s="119">
        <f t="shared" si="6"/>
        <v>0</v>
      </c>
      <c r="Q17" s="119">
        <f t="shared" si="6"/>
        <v>0</v>
      </c>
      <c r="R17" s="157">
        <f t="shared" si="6"/>
        <v>0</v>
      </c>
      <c r="S17" s="119">
        <f aca="true" t="shared" si="7" ref="S17:Z17">S12+S16</f>
        <v>0</v>
      </c>
      <c r="T17" s="119">
        <f t="shared" si="7"/>
        <v>0</v>
      </c>
      <c r="U17" s="119">
        <f t="shared" si="7"/>
        <v>0</v>
      </c>
      <c r="V17" s="157">
        <f t="shared" si="7"/>
        <v>0</v>
      </c>
      <c r="W17" s="119">
        <f t="shared" si="7"/>
        <v>0</v>
      </c>
      <c r="X17" s="119">
        <f t="shared" si="7"/>
        <v>0</v>
      </c>
      <c r="Y17" s="119">
        <f t="shared" si="7"/>
        <v>0</v>
      </c>
      <c r="Z17" s="157">
        <f t="shared" si="7"/>
        <v>0</v>
      </c>
      <c r="AA17" s="119">
        <f t="shared" si="0"/>
        <v>16090.66</v>
      </c>
      <c r="AB17" s="318">
        <f t="shared" si="5"/>
        <v>259340.00000000003</v>
      </c>
      <c r="AC17" s="65">
        <f>AA17/B17</f>
        <v>0.0584200030599353</v>
      </c>
    </row>
    <row r="18" spans="1:29" s="31" customFormat="1" ht="16.5" thickTop="1">
      <c r="A18" s="36" t="s">
        <v>74</v>
      </c>
      <c r="B18" s="126">
        <v>11250</v>
      </c>
      <c r="C18" s="158"/>
      <c r="D18" s="158"/>
      <c r="E18" s="158"/>
      <c r="F18" s="111">
        <f>SUM(C18:E18)</f>
        <v>0</v>
      </c>
      <c r="G18" s="158"/>
      <c r="H18" s="158"/>
      <c r="I18" s="158"/>
      <c r="J18" s="111">
        <f>SUM(G18:I18)</f>
        <v>0</v>
      </c>
      <c r="K18" s="158"/>
      <c r="L18" s="158"/>
      <c r="M18" s="158"/>
      <c r="N18" s="159">
        <f>K18+L18+M18</f>
        <v>0</v>
      </c>
      <c r="O18" s="87"/>
      <c r="P18" s="87"/>
      <c r="Q18" s="87"/>
      <c r="R18" s="109">
        <f>O18+P18+Q18</f>
        <v>0</v>
      </c>
      <c r="S18" s="87"/>
      <c r="T18" s="87"/>
      <c r="U18" s="87"/>
      <c r="V18" s="109">
        <f>S18+T18+U18</f>
        <v>0</v>
      </c>
      <c r="W18" s="87"/>
      <c r="X18" s="87"/>
      <c r="Y18" s="87"/>
      <c r="Z18" s="109">
        <f>W18+X18+Y18</f>
        <v>0</v>
      </c>
      <c r="AA18" s="115">
        <f t="shared" si="0"/>
        <v>0</v>
      </c>
      <c r="AB18" s="319">
        <f t="shared" si="5"/>
        <v>11250</v>
      </c>
      <c r="AC18" s="66" t="s">
        <v>7</v>
      </c>
    </row>
    <row r="19" spans="1:29" s="31" customFormat="1" ht="15.75">
      <c r="A19" s="36" t="s">
        <v>73</v>
      </c>
      <c r="B19" s="126">
        <v>5484</v>
      </c>
      <c r="C19" s="158">
        <f>82.2+313.74</f>
        <v>395.94</v>
      </c>
      <c r="D19" s="158"/>
      <c r="E19" s="158"/>
      <c r="F19" s="111">
        <f>SUM(C19:E19)</f>
        <v>395.94</v>
      </c>
      <c r="G19" s="158"/>
      <c r="H19" s="158"/>
      <c r="I19" s="158"/>
      <c r="J19" s="111">
        <f>SUM(G19:I19)</f>
        <v>0</v>
      </c>
      <c r="K19" s="158"/>
      <c r="L19" s="158"/>
      <c r="M19" s="158"/>
      <c r="N19" s="159">
        <f>K19+L19+M19</f>
        <v>0</v>
      </c>
      <c r="O19" s="87"/>
      <c r="P19" s="87"/>
      <c r="Q19" s="87"/>
      <c r="R19" s="109">
        <f>O19+P19+Q19</f>
        <v>0</v>
      </c>
      <c r="S19" s="87"/>
      <c r="T19" s="87"/>
      <c r="U19" s="87"/>
      <c r="V19" s="109">
        <f>S19+T19+U19</f>
        <v>0</v>
      </c>
      <c r="W19" s="87"/>
      <c r="X19" s="87"/>
      <c r="Y19" s="87"/>
      <c r="Z19" s="109">
        <f>W19+X19+Y19</f>
        <v>0</v>
      </c>
      <c r="AA19" s="115">
        <f t="shared" si="0"/>
        <v>395.94</v>
      </c>
      <c r="AB19" s="319">
        <f t="shared" si="5"/>
        <v>5088.06</v>
      </c>
      <c r="AC19" s="66"/>
    </row>
    <row r="20" spans="1:29" ht="16.5" thickBot="1">
      <c r="A20" s="11" t="s">
        <v>75</v>
      </c>
      <c r="B20" s="84">
        <v>6000</v>
      </c>
      <c r="C20" s="160"/>
      <c r="D20" s="160"/>
      <c r="E20" s="160"/>
      <c r="F20" s="161">
        <f>SUM(C20:E20)</f>
        <v>0</v>
      </c>
      <c r="G20" s="160"/>
      <c r="H20" s="160"/>
      <c r="I20" s="162"/>
      <c r="J20" s="161">
        <f>SUM(G20:I20)</f>
        <v>0</v>
      </c>
      <c r="K20" s="160"/>
      <c r="L20" s="160"/>
      <c r="M20" s="160"/>
      <c r="N20" s="161">
        <f>K20+L20+M20</f>
        <v>0</v>
      </c>
      <c r="O20" s="160"/>
      <c r="P20" s="160"/>
      <c r="Q20" s="160"/>
      <c r="R20" s="161">
        <f>O20+P20+Q20</f>
        <v>0</v>
      </c>
      <c r="S20" s="160"/>
      <c r="T20" s="160"/>
      <c r="U20" s="160"/>
      <c r="V20" s="161">
        <f>S20+T20+U20</f>
        <v>0</v>
      </c>
      <c r="W20" s="160"/>
      <c r="X20" s="160"/>
      <c r="Y20" s="160"/>
      <c r="Z20" s="161">
        <f>W20+X20+Y20</f>
        <v>0</v>
      </c>
      <c r="AA20" s="115">
        <f t="shared" si="0"/>
        <v>0</v>
      </c>
      <c r="AB20" s="319">
        <f t="shared" si="5"/>
        <v>6000</v>
      </c>
      <c r="AC20" s="50" t="s">
        <v>7</v>
      </c>
    </row>
    <row r="21" spans="1:29" ht="16.5" thickBot="1">
      <c r="A21" s="135" t="s">
        <v>65</v>
      </c>
      <c r="B21" s="136">
        <f>SUM(B18:B20)</f>
        <v>22734</v>
      </c>
      <c r="C21" s="163">
        <f aca="true" t="shared" si="8" ref="C21:R21">SUM(C18:C20)</f>
        <v>395.94</v>
      </c>
      <c r="D21" s="163">
        <f t="shared" si="8"/>
        <v>0</v>
      </c>
      <c r="E21" s="163">
        <f t="shared" si="8"/>
        <v>0</v>
      </c>
      <c r="F21" s="163">
        <f t="shared" si="8"/>
        <v>395.94</v>
      </c>
      <c r="G21" s="163">
        <f t="shared" si="8"/>
        <v>0</v>
      </c>
      <c r="H21" s="163">
        <f t="shared" si="8"/>
        <v>0</v>
      </c>
      <c r="I21" s="163">
        <f t="shared" si="8"/>
        <v>0</v>
      </c>
      <c r="J21" s="163">
        <f t="shared" si="8"/>
        <v>0</v>
      </c>
      <c r="K21" s="169">
        <f t="shared" si="8"/>
        <v>0</v>
      </c>
      <c r="L21" s="169">
        <f t="shared" si="8"/>
        <v>0</v>
      </c>
      <c r="M21" s="169">
        <f t="shared" si="8"/>
        <v>0</v>
      </c>
      <c r="N21" s="169">
        <f t="shared" si="8"/>
        <v>0</v>
      </c>
      <c r="O21" s="169">
        <f t="shared" si="8"/>
        <v>0</v>
      </c>
      <c r="P21" s="169">
        <f t="shared" si="8"/>
        <v>0</v>
      </c>
      <c r="Q21" s="169">
        <f t="shared" si="8"/>
        <v>0</v>
      </c>
      <c r="R21" s="169">
        <f t="shared" si="8"/>
        <v>0</v>
      </c>
      <c r="S21" s="169">
        <f aca="true" t="shared" si="9" ref="S21:Z21">SUM(S18:S20)</f>
        <v>0</v>
      </c>
      <c r="T21" s="169">
        <f t="shared" si="9"/>
        <v>0</v>
      </c>
      <c r="U21" s="169">
        <f t="shared" si="9"/>
        <v>0</v>
      </c>
      <c r="V21" s="169">
        <f t="shared" si="9"/>
        <v>0</v>
      </c>
      <c r="W21" s="169">
        <f t="shared" si="9"/>
        <v>0</v>
      </c>
      <c r="X21" s="169">
        <f t="shared" si="9"/>
        <v>0</v>
      </c>
      <c r="Y21" s="169">
        <f t="shared" si="9"/>
        <v>0</v>
      </c>
      <c r="Z21" s="169">
        <f t="shared" si="9"/>
        <v>0</v>
      </c>
      <c r="AA21" s="169">
        <f t="shared" si="0"/>
        <v>395.94</v>
      </c>
      <c r="AB21" s="319">
        <f t="shared" si="5"/>
        <v>22338.06</v>
      </c>
      <c r="AC21" s="127">
        <f>AA21/B21</f>
        <v>0.0174162048033782</v>
      </c>
    </row>
    <row r="22" spans="1:29" s="129" customFormat="1" ht="16.5" thickTop="1">
      <c r="A22" s="132" t="s">
        <v>127</v>
      </c>
      <c r="B22" s="134">
        <v>1200</v>
      </c>
      <c r="C22" s="164"/>
      <c r="D22" s="164"/>
      <c r="E22" s="164"/>
      <c r="F22" s="165">
        <f>SUM(C22:E22)</f>
        <v>0</v>
      </c>
      <c r="G22" s="196"/>
      <c r="H22" s="196"/>
      <c r="I22" s="196"/>
      <c r="J22" s="166">
        <f>SUM(G22:I22)</f>
        <v>0</v>
      </c>
      <c r="K22" s="87"/>
      <c r="L22" s="87"/>
      <c r="M22" s="87"/>
      <c r="N22" s="167">
        <f>SUM(K22:M22)</f>
        <v>0</v>
      </c>
      <c r="O22" s="87"/>
      <c r="P22" s="87"/>
      <c r="Q22" s="87"/>
      <c r="R22" s="167">
        <f>SUM(O22:Q22)</f>
        <v>0</v>
      </c>
      <c r="S22" s="87"/>
      <c r="T22" s="87"/>
      <c r="U22" s="87"/>
      <c r="V22" s="167">
        <f>SUM(S22:U22)</f>
        <v>0</v>
      </c>
      <c r="W22" s="87"/>
      <c r="X22" s="87"/>
      <c r="Y22" s="87"/>
      <c r="Z22" s="167">
        <f>SUM(W22:Y22)</f>
        <v>0</v>
      </c>
      <c r="AA22" s="115">
        <f t="shared" si="0"/>
        <v>0</v>
      </c>
      <c r="AB22" s="320">
        <f t="shared" si="5"/>
        <v>1200</v>
      </c>
      <c r="AC22" s="192"/>
    </row>
    <row r="23" spans="1:29" s="128" customFormat="1" ht="15.75">
      <c r="A23" s="132" t="s">
        <v>76</v>
      </c>
      <c r="B23" s="126">
        <v>3951.31</v>
      </c>
      <c r="C23" s="158">
        <f>-588.14-10.36</f>
        <v>-598.5</v>
      </c>
      <c r="D23" s="87"/>
      <c r="E23" s="87"/>
      <c r="F23" s="111">
        <f>SUM(C23:E23)</f>
        <v>-598.5</v>
      </c>
      <c r="G23" s="158"/>
      <c r="H23" s="158"/>
      <c r="I23" s="158"/>
      <c r="J23" s="167">
        <f>SUM(G23:I23)</f>
        <v>0</v>
      </c>
      <c r="K23" s="87"/>
      <c r="L23" s="87"/>
      <c r="M23" s="87"/>
      <c r="N23" s="167">
        <f>SUM(K23:M23)</f>
        <v>0</v>
      </c>
      <c r="O23" s="87"/>
      <c r="P23" s="87"/>
      <c r="Q23" s="87"/>
      <c r="R23" s="167">
        <f>SUM(O23:Q23)</f>
        <v>0</v>
      </c>
      <c r="S23" s="87"/>
      <c r="T23" s="87"/>
      <c r="U23" s="87"/>
      <c r="V23" s="167">
        <f>SUM(S23:U23)</f>
        <v>0</v>
      </c>
      <c r="W23" s="87"/>
      <c r="X23" s="87"/>
      <c r="Y23" s="87"/>
      <c r="Z23" s="167">
        <f>SUM(W23:Y23)</f>
        <v>0</v>
      </c>
      <c r="AA23" s="115">
        <f t="shared" si="0"/>
        <v>-598.5</v>
      </c>
      <c r="AB23" s="320">
        <f t="shared" si="5"/>
        <v>4549.8099999999995</v>
      </c>
      <c r="AC23" s="192"/>
    </row>
    <row r="24" spans="1:29" ht="15.75">
      <c r="A24" s="11" t="s">
        <v>77</v>
      </c>
      <c r="B24" s="84">
        <v>1800</v>
      </c>
      <c r="C24" s="160"/>
      <c r="D24" s="160"/>
      <c r="E24" s="160"/>
      <c r="F24" s="168">
        <f>SUM(C24:E24)</f>
        <v>0</v>
      </c>
      <c r="G24" s="160"/>
      <c r="H24" s="160"/>
      <c r="I24" s="160"/>
      <c r="J24" s="169">
        <f>SUM(G24:I24)</f>
        <v>0</v>
      </c>
      <c r="K24" s="112"/>
      <c r="L24" s="112"/>
      <c r="M24" s="112"/>
      <c r="N24" s="190">
        <f>K24+L24+M24</f>
        <v>0</v>
      </c>
      <c r="O24" s="158"/>
      <c r="P24" s="158"/>
      <c r="Q24" s="158"/>
      <c r="R24" s="190">
        <f>O24+P24+Q24</f>
        <v>0</v>
      </c>
      <c r="S24" s="158"/>
      <c r="T24" s="158"/>
      <c r="U24" s="158"/>
      <c r="V24" s="190">
        <f>S24+T24+U24</f>
        <v>0</v>
      </c>
      <c r="W24" s="158"/>
      <c r="X24" s="158"/>
      <c r="Y24" s="158"/>
      <c r="Z24" s="190">
        <f>W24+X24+Y24</f>
        <v>0</v>
      </c>
      <c r="AA24" s="115">
        <f t="shared" si="0"/>
        <v>0</v>
      </c>
      <c r="AB24" s="320">
        <f t="shared" si="5"/>
        <v>1800</v>
      </c>
      <c r="AC24" s="192" t="s">
        <v>7</v>
      </c>
    </row>
    <row r="25" spans="1:29" ht="16.5" thickBot="1">
      <c r="A25" s="137" t="s">
        <v>66</v>
      </c>
      <c r="B25" s="138">
        <f>SUM(B22:B24)</f>
        <v>6951.3099999999995</v>
      </c>
      <c r="C25" s="170">
        <f>SUM(C22:C24)</f>
        <v>-598.5</v>
      </c>
      <c r="D25" s="170">
        <f aca="true" t="shared" si="10" ref="D25:R25">SUM(D22:D24)</f>
        <v>0</v>
      </c>
      <c r="E25" s="170">
        <f t="shared" si="10"/>
        <v>0</v>
      </c>
      <c r="F25" s="170">
        <f t="shared" si="10"/>
        <v>-598.5</v>
      </c>
      <c r="G25" s="187">
        <f t="shared" si="10"/>
        <v>0</v>
      </c>
      <c r="H25" s="187">
        <f t="shared" si="10"/>
        <v>0</v>
      </c>
      <c r="I25" s="187">
        <f t="shared" si="10"/>
        <v>0</v>
      </c>
      <c r="J25" s="170">
        <f t="shared" si="10"/>
        <v>0</v>
      </c>
      <c r="K25" s="187">
        <f t="shared" si="10"/>
        <v>0</v>
      </c>
      <c r="L25" s="187">
        <f t="shared" si="10"/>
        <v>0</v>
      </c>
      <c r="M25" s="187">
        <f t="shared" si="10"/>
        <v>0</v>
      </c>
      <c r="N25" s="170">
        <f t="shared" si="10"/>
        <v>0</v>
      </c>
      <c r="O25" s="187">
        <f t="shared" si="10"/>
        <v>0</v>
      </c>
      <c r="P25" s="187">
        <f t="shared" si="10"/>
        <v>0</v>
      </c>
      <c r="Q25" s="187">
        <f t="shared" si="10"/>
        <v>0</v>
      </c>
      <c r="R25" s="170">
        <f t="shared" si="10"/>
        <v>0</v>
      </c>
      <c r="S25" s="187">
        <f aca="true" t="shared" si="11" ref="S25:Z25">SUM(S22:S24)</f>
        <v>0</v>
      </c>
      <c r="T25" s="187">
        <f t="shared" si="11"/>
        <v>0</v>
      </c>
      <c r="U25" s="187">
        <f t="shared" si="11"/>
        <v>0</v>
      </c>
      <c r="V25" s="170">
        <f t="shared" si="11"/>
        <v>0</v>
      </c>
      <c r="W25" s="187">
        <f t="shared" si="11"/>
        <v>0</v>
      </c>
      <c r="X25" s="187">
        <f t="shared" si="11"/>
        <v>0</v>
      </c>
      <c r="Y25" s="187">
        <f t="shared" si="11"/>
        <v>0</v>
      </c>
      <c r="Z25" s="170">
        <f t="shared" si="11"/>
        <v>0</v>
      </c>
      <c r="AA25" s="170">
        <f t="shared" si="0"/>
        <v>-598.5</v>
      </c>
      <c r="AB25" s="320">
        <f t="shared" si="5"/>
        <v>7549.8099999999995</v>
      </c>
      <c r="AC25" s="193">
        <f>AA25/B25</f>
        <v>-0.0860988792040637</v>
      </c>
    </row>
    <row r="26" spans="1:29" s="129" customFormat="1" ht="17.25" thickBot="1" thickTop="1">
      <c r="A26" s="132" t="s">
        <v>78</v>
      </c>
      <c r="B26" s="134">
        <v>5000</v>
      </c>
      <c r="C26" s="164"/>
      <c r="D26" s="164"/>
      <c r="E26" s="164"/>
      <c r="F26" s="186">
        <f>SUM(C26:E26)</f>
        <v>0</v>
      </c>
      <c r="G26" s="158"/>
      <c r="H26" s="158"/>
      <c r="I26" s="158"/>
      <c r="J26" s="188">
        <f>SUM(G26:I26)</f>
        <v>0</v>
      </c>
      <c r="K26" s="87"/>
      <c r="L26" s="87"/>
      <c r="M26" s="87"/>
      <c r="N26" s="188">
        <f>SUM(K26:M26)</f>
        <v>0</v>
      </c>
      <c r="O26" s="87"/>
      <c r="P26" s="87"/>
      <c r="Q26" s="87"/>
      <c r="R26" s="188">
        <f>SUM(O26:Q26)</f>
        <v>0</v>
      </c>
      <c r="S26" s="87"/>
      <c r="T26" s="87"/>
      <c r="U26" s="87"/>
      <c r="V26" s="188">
        <f>SUM(S26:U26)</f>
        <v>0</v>
      </c>
      <c r="W26" s="87"/>
      <c r="X26" s="87"/>
      <c r="Y26" s="87"/>
      <c r="Z26" s="188">
        <f>SUM(W26:Y26)</f>
        <v>0</v>
      </c>
      <c r="AA26" s="115">
        <f t="shared" si="0"/>
        <v>0</v>
      </c>
      <c r="AB26" s="320">
        <f t="shared" si="5"/>
        <v>5000</v>
      </c>
      <c r="AC26" s="90"/>
    </row>
    <row r="27" spans="1:29" ht="16.5" thickBot="1">
      <c r="A27" s="52" t="s">
        <v>69</v>
      </c>
      <c r="B27" s="83">
        <v>4511.65</v>
      </c>
      <c r="C27" s="143">
        <v>252.2</v>
      </c>
      <c r="D27" s="144"/>
      <c r="E27" s="144"/>
      <c r="F27" s="171">
        <f>SUM(C27:E27)</f>
        <v>252.2</v>
      </c>
      <c r="G27" s="144"/>
      <c r="H27" s="144"/>
      <c r="I27" s="194"/>
      <c r="J27" s="172">
        <f>SUM(G27:I27)</f>
        <v>0</v>
      </c>
      <c r="K27" s="189"/>
      <c r="L27" s="189"/>
      <c r="M27" s="189"/>
      <c r="N27" s="191">
        <f>SUM(K27:M27)</f>
        <v>0</v>
      </c>
      <c r="O27" s="189"/>
      <c r="P27" s="189"/>
      <c r="Q27" s="189"/>
      <c r="R27" s="191">
        <f>SUM(O27:Q27)</f>
        <v>0</v>
      </c>
      <c r="S27" s="189"/>
      <c r="T27" s="189"/>
      <c r="U27" s="189"/>
      <c r="V27" s="191">
        <f>SUM(S27:U27)</f>
        <v>0</v>
      </c>
      <c r="W27" s="189"/>
      <c r="X27" s="189"/>
      <c r="Y27" s="189"/>
      <c r="Z27" s="191">
        <f>SUM(W27:Y27)</f>
        <v>0</v>
      </c>
      <c r="AA27" s="115">
        <f t="shared" si="0"/>
        <v>252.2</v>
      </c>
      <c r="AB27" s="320">
        <f t="shared" si="5"/>
        <v>4259.45</v>
      </c>
      <c r="AC27" s="90" t="s">
        <v>7</v>
      </c>
    </row>
    <row r="28" spans="1:29" ht="15.75">
      <c r="A28" s="53" t="s">
        <v>36</v>
      </c>
      <c r="B28" s="85">
        <v>8228.91</v>
      </c>
      <c r="C28" s="173">
        <f>20+49.58+1.34+2300</f>
        <v>2370.92</v>
      </c>
      <c r="D28" s="174"/>
      <c r="E28" s="174"/>
      <c r="F28" s="161">
        <f>SUM(C28:E28)</f>
        <v>2370.92</v>
      </c>
      <c r="G28" s="174"/>
      <c r="H28" s="174"/>
      <c r="I28" s="195"/>
      <c r="J28" s="176">
        <f>SUM(G28:I28)</f>
        <v>0</v>
      </c>
      <c r="K28" s="189"/>
      <c r="L28" s="189"/>
      <c r="M28" s="189"/>
      <c r="N28" s="46">
        <f>SUM(K28:M28)</f>
        <v>0</v>
      </c>
      <c r="O28" s="189"/>
      <c r="P28" s="189"/>
      <c r="Q28" s="189"/>
      <c r="R28" s="46">
        <f>SUM(O28:Q28)</f>
        <v>0</v>
      </c>
      <c r="S28" s="189"/>
      <c r="T28" s="189"/>
      <c r="U28" s="189"/>
      <c r="V28" s="46">
        <f>SUM(S28:U28)</f>
        <v>0</v>
      </c>
      <c r="W28" s="189"/>
      <c r="X28" s="189"/>
      <c r="Y28" s="189"/>
      <c r="Z28" s="46">
        <f>SUM(W28:Y28)</f>
        <v>0</v>
      </c>
      <c r="AA28" s="115">
        <f t="shared" si="0"/>
        <v>2370.92</v>
      </c>
      <c r="AB28" s="320">
        <f t="shared" si="5"/>
        <v>5857.99</v>
      </c>
      <c r="AC28" s="90" t="s">
        <v>7</v>
      </c>
    </row>
    <row r="29" spans="1:29" ht="16.5" thickBot="1">
      <c r="A29" s="135" t="s">
        <v>67</v>
      </c>
      <c r="B29" s="138">
        <f>SUM(B26:B28)</f>
        <v>17740.559999999998</v>
      </c>
      <c r="C29" s="149">
        <f>SUM(C26:C28)</f>
        <v>2623.12</v>
      </c>
      <c r="D29" s="149">
        <f aca="true" t="shared" si="12" ref="D29:R29">SUM(D26:D28)</f>
        <v>0</v>
      </c>
      <c r="E29" s="149">
        <f t="shared" si="12"/>
        <v>0</v>
      </c>
      <c r="F29" s="149">
        <f t="shared" si="12"/>
        <v>2623.12</v>
      </c>
      <c r="G29" s="149">
        <f t="shared" si="12"/>
        <v>0</v>
      </c>
      <c r="H29" s="149">
        <f t="shared" si="12"/>
        <v>0</v>
      </c>
      <c r="I29" s="149">
        <f t="shared" si="12"/>
        <v>0</v>
      </c>
      <c r="J29" s="138">
        <f t="shared" si="12"/>
        <v>0</v>
      </c>
      <c r="K29" s="149">
        <f t="shared" si="12"/>
        <v>0</v>
      </c>
      <c r="L29" s="149">
        <f t="shared" si="12"/>
        <v>0</v>
      </c>
      <c r="M29" s="149">
        <f t="shared" si="12"/>
        <v>0</v>
      </c>
      <c r="N29" s="149">
        <f t="shared" si="12"/>
        <v>0</v>
      </c>
      <c r="O29" s="149">
        <f t="shared" si="12"/>
        <v>0</v>
      </c>
      <c r="P29" s="149">
        <f t="shared" si="12"/>
        <v>0</v>
      </c>
      <c r="Q29" s="149">
        <f t="shared" si="12"/>
        <v>0</v>
      </c>
      <c r="R29" s="149">
        <f t="shared" si="12"/>
        <v>0</v>
      </c>
      <c r="S29" s="149">
        <f aca="true" t="shared" si="13" ref="S29:Z29">SUM(S26:S28)</f>
        <v>0</v>
      </c>
      <c r="T29" s="149">
        <f t="shared" si="13"/>
        <v>0</v>
      </c>
      <c r="U29" s="149">
        <f t="shared" si="13"/>
        <v>0</v>
      </c>
      <c r="V29" s="149">
        <f t="shared" si="13"/>
        <v>0</v>
      </c>
      <c r="W29" s="149">
        <f t="shared" si="13"/>
        <v>0</v>
      </c>
      <c r="X29" s="149">
        <f t="shared" si="13"/>
        <v>0</v>
      </c>
      <c r="Y29" s="149">
        <f t="shared" si="13"/>
        <v>0</v>
      </c>
      <c r="Z29" s="149">
        <f t="shared" si="13"/>
        <v>0</v>
      </c>
      <c r="AA29" s="149">
        <f t="shared" si="0"/>
        <v>2623.12</v>
      </c>
      <c r="AB29" s="320">
        <f t="shared" si="5"/>
        <v>15117.439999999999</v>
      </c>
      <c r="AC29" s="150">
        <f>AA29/B29</f>
        <v>0.14786004500421634</v>
      </c>
    </row>
    <row r="30" spans="1:29" ht="17.25" thickBot="1" thickTop="1">
      <c r="A30" s="52" t="s">
        <v>131</v>
      </c>
      <c r="B30" s="83">
        <v>50000</v>
      </c>
      <c r="C30" s="189"/>
      <c r="D30" s="189"/>
      <c r="E30" s="189"/>
      <c r="F30" s="190">
        <f>SUM(C30:E30)</f>
        <v>0</v>
      </c>
      <c r="G30" s="189"/>
      <c r="H30" s="189"/>
      <c r="I30" s="189"/>
      <c r="J30" s="46">
        <f>SUM(G30:I30)</f>
        <v>0</v>
      </c>
      <c r="K30" s="189"/>
      <c r="L30" s="189"/>
      <c r="M30" s="189"/>
      <c r="N30" s="203">
        <f>SUM(K30:M30)</f>
        <v>0</v>
      </c>
      <c r="O30" s="205"/>
      <c r="P30" s="189"/>
      <c r="Q30" s="206"/>
      <c r="R30" s="203">
        <f>SUM(O30:Q30)</f>
        <v>0</v>
      </c>
      <c r="S30" s="205"/>
      <c r="T30" s="189"/>
      <c r="U30" s="206"/>
      <c r="V30" s="203">
        <f>SUM(S30:U30)</f>
        <v>0</v>
      </c>
      <c r="W30" s="205"/>
      <c r="X30" s="189"/>
      <c r="Y30" s="206"/>
      <c r="Z30" s="203">
        <f>SUM(W30:Y30)</f>
        <v>0</v>
      </c>
      <c r="AA30" s="115">
        <f t="shared" si="0"/>
        <v>0</v>
      </c>
      <c r="AB30" s="341">
        <f t="shared" si="5"/>
        <v>50000</v>
      </c>
      <c r="AC30" s="90" t="s">
        <v>7</v>
      </c>
    </row>
    <row r="31" spans="1:29" ht="17.25" thickBot="1" thickTop="1">
      <c r="A31" s="52" t="s">
        <v>79</v>
      </c>
      <c r="B31" s="83">
        <v>9600</v>
      </c>
      <c r="C31" s="189"/>
      <c r="D31" s="189"/>
      <c r="E31" s="189"/>
      <c r="F31" s="190">
        <f>SUM(C31:E31)</f>
        <v>0</v>
      </c>
      <c r="G31" s="189"/>
      <c r="H31" s="189"/>
      <c r="I31" s="189"/>
      <c r="J31" s="46">
        <f>SUM(G31:I31)</f>
        <v>0</v>
      </c>
      <c r="K31" s="189"/>
      <c r="L31" s="189"/>
      <c r="M31" s="189"/>
      <c r="N31" s="203"/>
      <c r="O31" s="205"/>
      <c r="P31" s="189"/>
      <c r="Q31" s="206"/>
      <c r="R31" s="203"/>
      <c r="S31" s="205"/>
      <c r="T31" s="189"/>
      <c r="U31" s="206"/>
      <c r="V31" s="203"/>
      <c r="W31" s="205"/>
      <c r="X31" s="189"/>
      <c r="Y31" s="206"/>
      <c r="Z31" s="203"/>
      <c r="AA31" s="115">
        <f t="shared" si="0"/>
        <v>0</v>
      </c>
      <c r="AB31" s="341">
        <f t="shared" si="5"/>
        <v>9600</v>
      </c>
      <c r="AC31" s="90"/>
    </row>
    <row r="32" spans="1:29" ht="17.25" thickBot="1" thickTop="1">
      <c r="A32" s="52" t="s">
        <v>132</v>
      </c>
      <c r="B32" s="202">
        <v>6004.45</v>
      </c>
      <c r="C32" s="189"/>
      <c r="D32" s="189"/>
      <c r="E32" s="189"/>
      <c r="F32" s="190">
        <f>SUM(C32:E32)</f>
        <v>0</v>
      </c>
      <c r="G32" s="189"/>
      <c r="H32" s="189"/>
      <c r="I32" s="189"/>
      <c r="J32" s="204">
        <f>SUM(G32:I32)</f>
        <v>0</v>
      </c>
      <c r="K32" s="189"/>
      <c r="L32" s="189"/>
      <c r="M32" s="189"/>
      <c r="N32" s="203">
        <f>SUM(K32:M32)</f>
        <v>0</v>
      </c>
      <c r="O32" s="205"/>
      <c r="P32" s="189"/>
      <c r="Q32" s="206"/>
      <c r="R32" s="203">
        <f>SUM(O32:Q32)</f>
        <v>0</v>
      </c>
      <c r="S32" s="205"/>
      <c r="T32" s="189"/>
      <c r="U32" s="206"/>
      <c r="V32" s="203">
        <f>SUM(S32:U32)</f>
        <v>0</v>
      </c>
      <c r="W32" s="205"/>
      <c r="X32" s="189"/>
      <c r="Y32" s="206"/>
      <c r="Z32" s="203">
        <f>SUM(W32:Y32)</f>
        <v>0</v>
      </c>
      <c r="AA32" s="115">
        <f t="shared" si="0"/>
        <v>0</v>
      </c>
      <c r="AB32" s="341">
        <f t="shared" si="5"/>
        <v>6004.45</v>
      </c>
      <c r="AC32" s="90" t="s">
        <v>7</v>
      </c>
    </row>
    <row r="33" spans="1:29" ht="17.25" thickBot="1" thickTop="1">
      <c r="A33" s="52" t="s">
        <v>80</v>
      </c>
      <c r="B33" s="200">
        <v>1782</v>
      </c>
      <c r="C33" s="189"/>
      <c r="D33" s="189"/>
      <c r="E33" s="189"/>
      <c r="F33" s="190">
        <f>SUM(C33:E33)</f>
        <v>0</v>
      </c>
      <c r="G33" s="189"/>
      <c r="H33" s="189"/>
      <c r="I33" s="189"/>
      <c r="J33" s="204">
        <f>SUM(G33:I33)</f>
        <v>0</v>
      </c>
      <c r="K33" s="189"/>
      <c r="L33" s="189"/>
      <c r="M33" s="189"/>
      <c r="N33" s="203">
        <f>SUM(K33:M33)</f>
        <v>0</v>
      </c>
      <c r="O33" s="201"/>
      <c r="P33" s="201"/>
      <c r="Q33" s="201"/>
      <c r="R33" s="203">
        <f>SUM(O33:Q33)</f>
        <v>0</v>
      </c>
      <c r="S33" s="201"/>
      <c r="T33" s="201"/>
      <c r="U33" s="201"/>
      <c r="V33" s="203">
        <f>SUM(S33:U33)</f>
        <v>0</v>
      </c>
      <c r="W33" s="201"/>
      <c r="X33" s="201"/>
      <c r="Y33" s="201"/>
      <c r="Z33" s="203">
        <f>SUM(W33:Y33)</f>
        <v>0</v>
      </c>
      <c r="AA33" s="115">
        <f t="shared" si="0"/>
        <v>0</v>
      </c>
      <c r="AB33" s="341">
        <f t="shared" si="5"/>
        <v>1782</v>
      </c>
      <c r="AC33" s="90"/>
    </row>
    <row r="34" spans="1:29" ht="17.25" thickBot="1" thickTop="1">
      <c r="A34" s="135" t="s">
        <v>130</v>
      </c>
      <c r="B34" s="138">
        <f aca="true" t="shared" si="14" ref="B34:Z34">SUM(B30:B33)</f>
        <v>67386.45</v>
      </c>
      <c r="C34" s="138">
        <f t="shared" si="14"/>
        <v>0</v>
      </c>
      <c r="D34" s="138">
        <f t="shared" si="14"/>
        <v>0</v>
      </c>
      <c r="E34" s="138">
        <f t="shared" si="14"/>
        <v>0</v>
      </c>
      <c r="F34" s="138">
        <f t="shared" si="14"/>
        <v>0</v>
      </c>
      <c r="G34" s="138">
        <f t="shared" si="14"/>
        <v>0</v>
      </c>
      <c r="H34" s="138">
        <f t="shared" si="14"/>
        <v>0</v>
      </c>
      <c r="I34" s="138">
        <f t="shared" si="14"/>
        <v>0</v>
      </c>
      <c r="J34" s="138">
        <f t="shared" si="14"/>
        <v>0</v>
      </c>
      <c r="K34" s="138">
        <f t="shared" si="14"/>
        <v>0</v>
      </c>
      <c r="L34" s="138">
        <f t="shared" si="14"/>
        <v>0</v>
      </c>
      <c r="M34" s="138">
        <f t="shared" si="14"/>
        <v>0</v>
      </c>
      <c r="N34" s="138">
        <f t="shared" si="14"/>
        <v>0</v>
      </c>
      <c r="O34" s="138">
        <f t="shared" si="14"/>
        <v>0</v>
      </c>
      <c r="P34" s="138">
        <f t="shared" si="14"/>
        <v>0</v>
      </c>
      <c r="Q34" s="138">
        <f t="shared" si="14"/>
        <v>0</v>
      </c>
      <c r="R34" s="138">
        <f t="shared" si="14"/>
        <v>0</v>
      </c>
      <c r="S34" s="138">
        <f t="shared" si="14"/>
        <v>0</v>
      </c>
      <c r="T34" s="138">
        <f t="shared" si="14"/>
        <v>0</v>
      </c>
      <c r="U34" s="138">
        <f t="shared" si="14"/>
        <v>0</v>
      </c>
      <c r="V34" s="138">
        <f t="shared" si="14"/>
        <v>0</v>
      </c>
      <c r="W34" s="138">
        <f t="shared" si="14"/>
        <v>0</v>
      </c>
      <c r="X34" s="138">
        <f t="shared" si="14"/>
        <v>0</v>
      </c>
      <c r="Y34" s="138">
        <f t="shared" si="14"/>
        <v>0</v>
      </c>
      <c r="Z34" s="138">
        <f t="shared" si="14"/>
        <v>0</v>
      </c>
      <c r="AA34" s="138">
        <f t="shared" si="0"/>
        <v>0</v>
      </c>
      <c r="AB34" s="341">
        <f t="shared" si="5"/>
        <v>67386.45</v>
      </c>
      <c r="AC34" s="139">
        <f>AA34/B34</f>
        <v>0</v>
      </c>
    </row>
    <row r="35" spans="1:29" ht="17.25" thickBot="1" thickTop="1">
      <c r="A35" s="52" t="s">
        <v>70</v>
      </c>
      <c r="B35" s="140">
        <v>21254.35</v>
      </c>
      <c r="C35" s="141">
        <v>93.19</v>
      </c>
      <c r="D35" s="121"/>
      <c r="E35" s="121"/>
      <c r="F35" s="175">
        <f>SUM(C35:E35)</f>
        <v>93.19</v>
      </c>
      <c r="G35" s="121"/>
      <c r="H35" s="121"/>
      <c r="I35" s="47"/>
      <c r="J35" s="175">
        <f>SUM(G35:I35)</f>
        <v>0</v>
      </c>
      <c r="K35" s="177"/>
      <c r="L35" s="178"/>
      <c r="M35" s="179"/>
      <c r="N35" s="120">
        <f>SUM(K35:M35)</f>
        <v>0</v>
      </c>
      <c r="O35" s="177"/>
      <c r="P35" s="178"/>
      <c r="Q35" s="180"/>
      <c r="R35" s="176">
        <f>SUM(O35:Q35)</f>
        <v>0</v>
      </c>
      <c r="S35" s="177"/>
      <c r="T35" s="178"/>
      <c r="U35" s="180"/>
      <c r="V35" s="176">
        <f>SUM(S35:U35)</f>
        <v>0</v>
      </c>
      <c r="W35" s="177"/>
      <c r="X35" s="178"/>
      <c r="Y35" s="180"/>
      <c r="Z35" s="176">
        <f>SUM(W35:Y35)</f>
        <v>0</v>
      </c>
      <c r="AA35" s="115">
        <f t="shared" si="0"/>
        <v>93.19</v>
      </c>
      <c r="AB35" s="341">
        <f t="shared" si="5"/>
        <v>21161.16</v>
      </c>
      <c r="AC35" s="142" t="s">
        <v>7</v>
      </c>
    </row>
    <row r="36" spans="1:29" ht="17.25" thickBot="1" thickTop="1">
      <c r="A36" s="135" t="s">
        <v>68</v>
      </c>
      <c r="B36" s="138">
        <f>SUM(B35)</f>
        <v>21254.35</v>
      </c>
      <c r="C36" s="138">
        <f>SUM(C35)</f>
        <v>93.19</v>
      </c>
      <c r="D36" s="138">
        <f aca="true" t="shared" si="15" ref="D36:R36">SUM(D35)</f>
        <v>0</v>
      </c>
      <c r="E36" s="138">
        <f t="shared" si="15"/>
        <v>0</v>
      </c>
      <c r="F36" s="138">
        <f t="shared" si="15"/>
        <v>93.19</v>
      </c>
      <c r="G36" s="138">
        <f t="shared" si="15"/>
        <v>0</v>
      </c>
      <c r="H36" s="138">
        <f t="shared" si="15"/>
        <v>0</v>
      </c>
      <c r="I36" s="138">
        <f t="shared" si="15"/>
        <v>0</v>
      </c>
      <c r="J36" s="138">
        <f t="shared" si="15"/>
        <v>0</v>
      </c>
      <c r="K36" s="138">
        <f t="shared" si="15"/>
        <v>0</v>
      </c>
      <c r="L36" s="138">
        <f t="shared" si="15"/>
        <v>0</v>
      </c>
      <c r="M36" s="138">
        <f t="shared" si="15"/>
        <v>0</v>
      </c>
      <c r="N36" s="138">
        <f t="shared" si="15"/>
        <v>0</v>
      </c>
      <c r="O36" s="138">
        <f t="shared" si="15"/>
        <v>0</v>
      </c>
      <c r="P36" s="138">
        <f t="shared" si="15"/>
        <v>0</v>
      </c>
      <c r="Q36" s="138">
        <f t="shared" si="15"/>
        <v>0</v>
      </c>
      <c r="R36" s="138">
        <f t="shared" si="15"/>
        <v>0</v>
      </c>
      <c r="S36" s="138">
        <f aca="true" t="shared" si="16" ref="S36:Z36">SUM(S35)</f>
        <v>0</v>
      </c>
      <c r="T36" s="138">
        <f t="shared" si="16"/>
        <v>0</v>
      </c>
      <c r="U36" s="138">
        <f t="shared" si="16"/>
        <v>0</v>
      </c>
      <c r="V36" s="138">
        <f t="shared" si="16"/>
        <v>0</v>
      </c>
      <c r="W36" s="138">
        <f t="shared" si="16"/>
        <v>0</v>
      </c>
      <c r="X36" s="138">
        <f t="shared" si="16"/>
        <v>0</v>
      </c>
      <c r="Y36" s="138">
        <f t="shared" si="16"/>
        <v>0</v>
      </c>
      <c r="Z36" s="138">
        <f t="shared" si="16"/>
        <v>0</v>
      </c>
      <c r="AA36" s="138">
        <f t="shared" si="0"/>
        <v>93.19</v>
      </c>
      <c r="AB36" s="341">
        <f t="shared" si="5"/>
        <v>21161.16</v>
      </c>
      <c r="AC36" s="139">
        <f>AA36/B36</f>
        <v>0.004384514228851976</v>
      </c>
    </row>
    <row r="37" spans="1:29" ht="17.25" thickBot="1" thickTop="1">
      <c r="A37" s="137" t="s">
        <v>135</v>
      </c>
      <c r="B37" s="138">
        <v>173860.19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>
        <f>F37+J37+N37+R37+V37+Z37</f>
        <v>0</v>
      </c>
      <c r="AB37" s="341">
        <f t="shared" si="5"/>
        <v>173860.19</v>
      </c>
      <c r="AC37" s="153"/>
    </row>
    <row r="38" spans="1:29" ht="16.5" thickTop="1">
      <c r="A38" s="52" t="s">
        <v>174</v>
      </c>
      <c r="B38" s="140">
        <v>50901.32</v>
      </c>
      <c r="C38" s="145">
        <v>1502.35</v>
      </c>
      <c r="D38" s="146"/>
      <c r="E38" s="146"/>
      <c r="F38" s="175">
        <f>SUM(C38:E38)</f>
        <v>1502.35</v>
      </c>
      <c r="G38" s="146"/>
      <c r="H38" s="146"/>
      <c r="I38" s="198"/>
      <c r="J38" s="175">
        <f>SUM(G38:I38)</f>
        <v>0</v>
      </c>
      <c r="K38" s="177"/>
      <c r="L38" s="178"/>
      <c r="M38" s="179"/>
      <c r="N38" s="120">
        <f>SUM(K38:M38)</f>
        <v>0</v>
      </c>
      <c r="O38" s="177"/>
      <c r="P38" s="178"/>
      <c r="Q38" s="180"/>
      <c r="R38" s="176">
        <f>SUM(O38:Q38)</f>
        <v>0</v>
      </c>
      <c r="S38" s="177"/>
      <c r="T38" s="178"/>
      <c r="U38" s="180"/>
      <c r="V38" s="176">
        <f>SUM(S38:U38)</f>
        <v>0</v>
      </c>
      <c r="W38" s="177"/>
      <c r="X38" s="178"/>
      <c r="Y38" s="180"/>
      <c r="Z38" s="176">
        <f>SUM(W38:Y38)</f>
        <v>0</v>
      </c>
      <c r="AA38" s="115">
        <f t="shared" si="0"/>
        <v>1502.35</v>
      </c>
      <c r="AB38" s="320">
        <f t="shared" si="5"/>
        <v>49398.97</v>
      </c>
      <c r="AC38" s="142" t="s">
        <v>7</v>
      </c>
    </row>
    <row r="39" spans="1:29" ht="15.75">
      <c r="A39" s="148" t="s">
        <v>173</v>
      </c>
      <c r="B39" s="149">
        <f>SUM(B38)</f>
        <v>50901.32</v>
      </c>
      <c r="C39" s="149">
        <f>SUM(C38)</f>
        <v>1502.35</v>
      </c>
      <c r="D39" s="149">
        <f aca="true" t="shared" si="17" ref="D39:R39">SUM(D38)</f>
        <v>0</v>
      </c>
      <c r="E39" s="149">
        <f t="shared" si="17"/>
        <v>0</v>
      </c>
      <c r="F39" s="149">
        <f t="shared" si="17"/>
        <v>1502.35</v>
      </c>
      <c r="G39" s="149">
        <f t="shared" si="17"/>
        <v>0</v>
      </c>
      <c r="H39" s="149">
        <f t="shared" si="17"/>
        <v>0</v>
      </c>
      <c r="I39" s="149">
        <f t="shared" si="17"/>
        <v>0</v>
      </c>
      <c r="J39" s="149">
        <f t="shared" si="17"/>
        <v>0</v>
      </c>
      <c r="K39" s="149">
        <f t="shared" si="17"/>
        <v>0</v>
      </c>
      <c r="L39" s="149">
        <f t="shared" si="17"/>
        <v>0</v>
      </c>
      <c r="M39" s="149">
        <f t="shared" si="17"/>
        <v>0</v>
      </c>
      <c r="N39" s="149">
        <f t="shared" si="17"/>
        <v>0</v>
      </c>
      <c r="O39" s="149">
        <f t="shared" si="17"/>
        <v>0</v>
      </c>
      <c r="P39" s="149">
        <f t="shared" si="17"/>
        <v>0</v>
      </c>
      <c r="Q39" s="149">
        <f t="shared" si="17"/>
        <v>0</v>
      </c>
      <c r="R39" s="149">
        <f t="shared" si="17"/>
        <v>0</v>
      </c>
      <c r="S39" s="149">
        <f aca="true" t="shared" si="18" ref="S39:Z39">SUM(S38)</f>
        <v>0</v>
      </c>
      <c r="T39" s="149">
        <f t="shared" si="18"/>
        <v>0</v>
      </c>
      <c r="U39" s="149">
        <f t="shared" si="18"/>
        <v>0</v>
      </c>
      <c r="V39" s="149">
        <f t="shared" si="18"/>
        <v>0</v>
      </c>
      <c r="W39" s="149">
        <f t="shared" si="18"/>
        <v>0</v>
      </c>
      <c r="X39" s="149">
        <f t="shared" si="18"/>
        <v>0</v>
      </c>
      <c r="Y39" s="149">
        <f t="shared" si="18"/>
        <v>0</v>
      </c>
      <c r="Z39" s="149">
        <f t="shared" si="18"/>
        <v>0</v>
      </c>
      <c r="AA39" s="149">
        <f t="shared" si="0"/>
        <v>1502.35</v>
      </c>
      <c r="AB39" s="320">
        <f t="shared" si="5"/>
        <v>49398.97</v>
      </c>
      <c r="AC39" s="150">
        <f>AA39/B39</f>
        <v>0.029514951675123552</v>
      </c>
    </row>
    <row r="40" spans="1:29" ht="16.5" thickBot="1">
      <c r="A40" s="151" t="s">
        <v>6</v>
      </c>
      <c r="B40" s="147">
        <f aca="true" t="shared" si="19" ref="B40:Z40">B17+B21+B25+B29+B34+B36+B39+B37</f>
        <v>636258.8400000001</v>
      </c>
      <c r="C40" s="130">
        <f t="shared" si="19"/>
        <v>20281.759999999995</v>
      </c>
      <c r="D40" s="130">
        <f t="shared" si="19"/>
        <v>0</v>
      </c>
      <c r="E40" s="130">
        <f t="shared" si="19"/>
        <v>0</v>
      </c>
      <c r="F40" s="130">
        <f t="shared" si="19"/>
        <v>20106.759999999995</v>
      </c>
      <c r="G40" s="130">
        <f t="shared" si="19"/>
        <v>0</v>
      </c>
      <c r="H40" s="130">
        <f t="shared" si="19"/>
        <v>0</v>
      </c>
      <c r="I40" s="130">
        <f t="shared" si="19"/>
        <v>0</v>
      </c>
      <c r="J40" s="130">
        <f t="shared" si="19"/>
        <v>0</v>
      </c>
      <c r="K40" s="130">
        <f t="shared" si="19"/>
        <v>0</v>
      </c>
      <c r="L40" s="130">
        <f t="shared" si="19"/>
        <v>0</v>
      </c>
      <c r="M40" s="130">
        <f t="shared" si="19"/>
        <v>0</v>
      </c>
      <c r="N40" s="130">
        <f t="shared" si="19"/>
        <v>0</v>
      </c>
      <c r="O40" s="130">
        <f t="shared" si="19"/>
        <v>0</v>
      </c>
      <c r="P40" s="130">
        <f t="shared" si="19"/>
        <v>0</v>
      </c>
      <c r="Q40" s="130">
        <f t="shared" si="19"/>
        <v>0</v>
      </c>
      <c r="R40" s="130">
        <f t="shared" si="19"/>
        <v>0</v>
      </c>
      <c r="S40" s="130">
        <f t="shared" si="19"/>
        <v>0</v>
      </c>
      <c r="T40" s="130">
        <f t="shared" si="19"/>
        <v>0</v>
      </c>
      <c r="U40" s="130">
        <f t="shared" si="19"/>
        <v>0</v>
      </c>
      <c r="V40" s="130">
        <f t="shared" si="19"/>
        <v>0</v>
      </c>
      <c r="W40" s="130">
        <f t="shared" si="19"/>
        <v>0</v>
      </c>
      <c r="X40" s="130">
        <f t="shared" si="19"/>
        <v>0</v>
      </c>
      <c r="Y40" s="130">
        <f t="shared" si="19"/>
        <v>0</v>
      </c>
      <c r="Z40" s="130">
        <f t="shared" si="19"/>
        <v>0</v>
      </c>
      <c r="AA40" s="130">
        <f t="shared" si="0"/>
        <v>20106.759999999995</v>
      </c>
      <c r="AB40" s="321">
        <f>AB17+AB21+AB25+AB29+AB34+AB36+AB39+AB37</f>
        <v>616152.0800000001</v>
      </c>
      <c r="AC40" s="152">
        <f>AA40/B40</f>
        <v>0.03160154128467589</v>
      </c>
    </row>
    <row r="41" spans="1:26" ht="15.75">
      <c r="A41" s="14"/>
      <c r="B41" s="47"/>
      <c r="F41" s="48"/>
      <c r="J41" s="48"/>
      <c r="N41" s="48"/>
      <c r="O41" s="181"/>
      <c r="P41" s="181"/>
      <c r="R41" s="48"/>
      <c r="S41" s="181"/>
      <c r="T41" s="181"/>
      <c r="V41" s="48"/>
      <c r="W41" s="181"/>
      <c r="X41" s="181"/>
      <c r="Z41" s="48"/>
    </row>
    <row r="42" spans="1:26" ht="15.75">
      <c r="A42" s="7"/>
      <c r="F42" s="48"/>
      <c r="J42" s="48"/>
      <c r="K42" s="91"/>
      <c r="L42" s="182"/>
      <c r="M42" s="91"/>
      <c r="N42" s="92"/>
      <c r="O42" s="91"/>
      <c r="P42" s="91"/>
      <c r="R42" s="183"/>
      <c r="S42" s="91"/>
      <c r="T42" s="91"/>
      <c r="V42" s="183"/>
      <c r="W42" s="91"/>
      <c r="X42" s="91"/>
      <c r="Z42" s="183"/>
    </row>
    <row r="43" spans="1:28" ht="15.75">
      <c r="A43" s="33" t="s">
        <v>7</v>
      </c>
      <c r="B43" s="38"/>
      <c r="K43" s="91"/>
      <c r="L43" s="92"/>
      <c r="M43" s="91"/>
      <c r="N43" s="182"/>
      <c r="O43" s="184"/>
      <c r="P43" s="91"/>
      <c r="R43" s="185"/>
      <c r="S43" s="184"/>
      <c r="T43" s="91"/>
      <c r="V43" s="185"/>
      <c r="W43" s="184"/>
      <c r="X43" s="91"/>
      <c r="Z43" s="185"/>
      <c r="AA43" s="91"/>
      <c r="AB43" s="91"/>
    </row>
    <row r="44" spans="2:28" ht="15.75">
      <c r="B44" s="38"/>
      <c r="I44" s="37" t="s">
        <v>7</v>
      </c>
      <c r="K44" s="91"/>
      <c r="L44" s="92"/>
      <c r="M44" s="91"/>
      <c r="N44" s="182"/>
      <c r="O44" s="184"/>
      <c r="P44" s="91"/>
      <c r="R44" s="185"/>
      <c r="S44" s="184"/>
      <c r="T44" s="91"/>
      <c r="V44" s="185"/>
      <c r="W44" s="184"/>
      <c r="X44" s="91"/>
      <c r="Z44" s="185"/>
      <c r="AA44" s="91"/>
      <c r="AB44" s="91"/>
    </row>
    <row r="45" ht="15.75">
      <c r="B45" s="38"/>
    </row>
    <row r="46" ht="15.75">
      <c r="A46" s="51"/>
    </row>
    <row r="53" spans="1:2" ht="15.75">
      <c r="A53" s="99"/>
      <c r="B53" s="100"/>
    </row>
    <row r="54" spans="1:30" s="16" customFormat="1" ht="15.75">
      <c r="A54" s="99"/>
      <c r="B54" s="100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18"/>
      <c r="AD54" s="7"/>
    </row>
  </sheetData>
  <sheetProtection/>
  <printOptions/>
  <pageMargins left="0.25" right="0.24" top="0.66" bottom="0.67" header="0.26" footer="0.33"/>
  <pageSetup fitToHeight="1" fitToWidth="1" horizontalDpi="600" verticalDpi="600" orientation="landscape" scale="33" r:id="rId3"/>
  <headerFooter alignWithMargins="0">
    <oddFooter>&amp;CPage &amp;P&amp;Rprepared by Dawn Wunder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8.28125" style="8" customWidth="1"/>
    <col min="2" max="2" width="14.00390625" style="37" customWidth="1"/>
    <col min="3" max="3" width="10.8515625" style="16" bestFit="1" customWidth="1"/>
    <col min="4" max="4" width="11.140625" style="16" customWidth="1"/>
    <col min="5" max="5" width="10.7109375" style="16" customWidth="1"/>
    <col min="6" max="7" width="11.421875" style="16" bestFit="1" customWidth="1"/>
    <col min="8" max="8" width="11.421875" style="16" customWidth="1"/>
    <col min="9" max="9" width="10.8515625" style="16" bestFit="1" customWidth="1"/>
    <col min="10" max="10" width="11.140625" style="16" customWidth="1"/>
    <col min="11" max="11" width="10.7109375" style="16" customWidth="1"/>
    <col min="12" max="13" width="11.421875" style="16" bestFit="1" customWidth="1"/>
    <col min="14" max="14" width="11.421875" style="16" customWidth="1"/>
    <col min="15" max="15" width="10.421875" style="7" bestFit="1" customWidth="1"/>
    <col min="16" max="16" width="12.57421875" style="7" bestFit="1" customWidth="1"/>
    <col min="17" max="17" width="6.7109375" style="7" bestFit="1" customWidth="1"/>
    <col min="18" max="16384" width="9.140625" style="7" customWidth="1"/>
  </cols>
  <sheetData>
    <row r="1" ht="18.75">
      <c r="A1" s="67" t="s">
        <v>81</v>
      </c>
    </row>
    <row r="2" spans="1:14" s="5" customFormat="1" ht="18.75">
      <c r="A2" s="67" t="s">
        <v>82</v>
      </c>
      <c r="B2" s="39"/>
      <c r="C2" s="24"/>
      <c r="D2" s="2"/>
      <c r="E2" s="2"/>
      <c r="F2" s="2"/>
      <c r="G2" s="2"/>
      <c r="H2" s="2"/>
      <c r="I2" s="24"/>
      <c r="J2" s="2"/>
      <c r="K2" s="2"/>
      <c r="L2" s="2"/>
      <c r="M2" s="2"/>
      <c r="N2" s="2"/>
    </row>
    <row r="3" spans="1:14" s="5" customFormat="1" ht="15.75">
      <c r="A3" s="68" t="s">
        <v>90</v>
      </c>
      <c r="B3" s="39"/>
      <c r="C3" s="24"/>
      <c r="D3" s="2"/>
      <c r="E3" s="2"/>
      <c r="F3" s="2"/>
      <c r="G3" s="2"/>
      <c r="H3" s="2"/>
      <c r="I3" s="24"/>
      <c r="J3" s="2"/>
      <c r="K3" s="2"/>
      <c r="L3" s="2"/>
      <c r="M3" s="2"/>
      <c r="N3" s="2"/>
    </row>
    <row r="4" spans="1:14" s="5" customFormat="1" ht="16.5" thickBot="1">
      <c r="A4" s="69" t="s">
        <v>83</v>
      </c>
      <c r="B4" s="39"/>
      <c r="C4" s="24"/>
      <c r="D4" s="2"/>
      <c r="E4" s="2"/>
      <c r="F4" s="2"/>
      <c r="G4" s="2"/>
      <c r="H4" s="2"/>
      <c r="I4" s="24"/>
      <c r="J4" s="2"/>
      <c r="K4" s="2"/>
      <c r="L4" s="2"/>
      <c r="M4" s="2"/>
      <c r="N4" s="2"/>
    </row>
    <row r="5" spans="2:17" s="5" customFormat="1" ht="15.75">
      <c r="B5" s="39"/>
      <c r="C5" s="24" t="s">
        <v>87</v>
      </c>
      <c r="D5" s="2"/>
      <c r="E5" s="2"/>
      <c r="F5" s="2"/>
      <c r="G5" s="2"/>
      <c r="H5" s="2"/>
      <c r="I5" s="24" t="s">
        <v>86</v>
      </c>
      <c r="J5" s="2"/>
      <c r="K5" s="2"/>
      <c r="L5" s="2"/>
      <c r="M5" s="2"/>
      <c r="N5" s="2"/>
      <c r="O5" s="255" t="s">
        <v>1</v>
      </c>
      <c r="P5" s="262" t="s">
        <v>1</v>
      </c>
      <c r="Q5" s="257" t="s">
        <v>2</v>
      </c>
    </row>
    <row r="6" spans="2:17" s="5" customFormat="1" ht="15.75">
      <c r="B6" s="39" t="s">
        <v>10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85</v>
      </c>
      <c r="H6" s="2" t="s">
        <v>41</v>
      </c>
      <c r="I6" s="2" t="s">
        <v>44</v>
      </c>
      <c r="J6" s="2" t="s">
        <v>48</v>
      </c>
      <c r="K6" s="2" t="s">
        <v>47</v>
      </c>
      <c r="L6" s="2" t="s">
        <v>46</v>
      </c>
      <c r="M6" s="2" t="s">
        <v>45</v>
      </c>
      <c r="N6" s="2" t="s">
        <v>37</v>
      </c>
      <c r="O6" s="256" t="s">
        <v>0</v>
      </c>
      <c r="P6" s="263" t="s">
        <v>3</v>
      </c>
      <c r="Q6" s="258" t="s">
        <v>4</v>
      </c>
    </row>
    <row r="7" spans="1:17" ht="16.5" thickBot="1">
      <c r="A7" s="11" t="s">
        <v>84</v>
      </c>
      <c r="B7" s="43">
        <v>2000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252">
        <v>0</v>
      </c>
      <c r="O7" s="259">
        <f>SUM(C7:N7)</f>
        <v>0</v>
      </c>
      <c r="P7" s="264">
        <f>B7-O7</f>
        <v>2000</v>
      </c>
      <c r="Q7" s="89"/>
    </row>
    <row r="8" spans="1:17" ht="16.5" thickBot="1">
      <c r="A8" s="12" t="s">
        <v>84</v>
      </c>
      <c r="B8" s="42">
        <f>SUM(B7:B7)</f>
        <v>2000</v>
      </c>
      <c r="C8" s="117">
        <f>SUM(C7)</f>
        <v>0</v>
      </c>
      <c r="D8" s="117">
        <f>SUM(D7)</f>
        <v>0</v>
      </c>
      <c r="E8" s="117">
        <f>SUM(E7)</f>
        <v>0</v>
      </c>
      <c r="F8" s="117">
        <f>SUM(F7)</f>
        <v>0</v>
      </c>
      <c r="G8" s="117">
        <f>SUM(G7)</f>
        <v>0</v>
      </c>
      <c r="H8" s="117"/>
      <c r="I8" s="117">
        <f aca="true" t="shared" si="0" ref="I8:N8">SUM(I7)</f>
        <v>0</v>
      </c>
      <c r="J8" s="117">
        <f t="shared" si="0"/>
        <v>0</v>
      </c>
      <c r="K8" s="117">
        <f t="shared" si="0"/>
        <v>0</v>
      </c>
      <c r="L8" s="117">
        <f t="shared" si="0"/>
        <v>0</v>
      </c>
      <c r="M8" s="117">
        <f t="shared" si="0"/>
        <v>0</v>
      </c>
      <c r="N8" s="117">
        <f t="shared" si="0"/>
        <v>0</v>
      </c>
      <c r="O8" s="117">
        <f aca="true" t="shared" si="1" ref="O8:O13">SUM(C8:N8)</f>
        <v>0</v>
      </c>
      <c r="P8" s="117">
        <f aca="true" t="shared" si="2" ref="P8:P13">B8-O8</f>
        <v>2000</v>
      </c>
      <c r="Q8" s="267">
        <f>O8/B8</f>
        <v>0</v>
      </c>
    </row>
    <row r="9" spans="1:17" s="31" customFormat="1" ht="15.75">
      <c r="A9" s="11" t="s">
        <v>7</v>
      </c>
      <c r="B9" s="41">
        <v>0</v>
      </c>
      <c r="C9" s="121"/>
      <c r="D9" s="121"/>
      <c r="E9" s="121"/>
      <c r="F9" s="118"/>
      <c r="G9" s="118"/>
      <c r="H9" s="118"/>
      <c r="I9" s="121"/>
      <c r="J9" s="121"/>
      <c r="K9" s="121"/>
      <c r="L9" s="118"/>
      <c r="M9" s="118"/>
      <c r="N9" s="254"/>
      <c r="O9" s="259">
        <f t="shared" si="1"/>
        <v>0</v>
      </c>
      <c r="P9" s="264">
        <f t="shared" si="2"/>
        <v>0</v>
      </c>
      <c r="Q9" s="261"/>
    </row>
    <row r="10" spans="1:17" ht="15.75">
      <c r="A10" s="11" t="s">
        <v>7</v>
      </c>
      <c r="B10" s="41">
        <v>0</v>
      </c>
      <c r="C10" s="112"/>
      <c r="D10" s="112"/>
      <c r="E10" s="112"/>
      <c r="F10" s="112">
        <v>0</v>
      </c>
      <c r="G10" s="112"/>
      <c r="H10" s="112"/>
      <c r="I10" s="112"/>
      <c r="J10" s="112"/>
      <c r="K10" s="112"/>
      <c r="L10" s="112">
        <v>0</v>
      </c>
      <c r="M10" s="112"/>
      <c r="N10" s="252"/>
      <c r="O10" s="259">
        <f t="shared" si="1"/>
        <v>0</v>
      </c>
      <c r="P10" s="264">
        <f t="shared" si="2"/>
        <v>0</v>
      </c>
      <c r="Q10" s="260"/>
    </row>
    <row r="11" spans="1:17" ht="16.5" thickBot="1">
      <c r="A11" s="11" t="s">
        <v>7</v>
      </c>
      <c r="B11" s="41">
        <v>0</v>
      </c>
      <c r="C11" s="112">
        <v>0</v>
      </c>
      <c r="D11" s="112">
        <v>0</v>
      </c>
      <c r="E11" s="112"/>
      <c r="F11" s="112"/>
      <c r="G11" s="112"/>
      <c r="H11" s="112"/>
      <c r="I11" s="112">
        <v>0</v>
      </c>
      <c r="J11" s="112">
        <v>0</v>
      </c>
      <c r="K11" s="112"/>
      <c r="L11" s="112"/>
      <c r="M11" s="112"/>
      <c r="N11" s="252"/>
      <c r="O11" s="259">
        <f t="shared" si="1"/>
        <v>0</v>
      </c>
      <c r="P11" s="264">
        <f t="shared" si="2"/>
        <v>0</v>
      </c>
      <c r="Q11" s="260"/>
    </row>
    <row r="12" spans="1:17" ht="16.5" thickBot="1">
      <c r="A12" s="12" t="s">
        <v>138</v>
      </c>
      <c r="B12" s="42">
        <v>8000</v>
      </c>
      <c r="C12" s="117">
        <f aca="true" t="shared" si="3" ref="C12:H12">SUM(C9:C11)</f>
        <v>0</v>
      </c>
      <c r="D12" s="117">
        <f t="shared" si="3"/>
        <v>0</v>
      </c>
      <c r="E12" s="117">
        <f t="shared" si="3"/>
        <v>0</v>
      </c>
      <c r="F12" s="117">
        <f t="shared" si="3"/>
        <v>0</v>
      </c>
      <c r="G12" s="117">
        <f t="shared" si="3"/>
        <v>0</v>
      </c>
      <c r="H12" s="117">
        <f t="shared" si="3"/>
        <v>0</v>
      </c>
      <c r="I12" s="117">
        <f aca="true" t="shared" si="4" ref="I12:N12">SUM(I9:I11)</f>
        <v>0</v>
      </c>
      <c r="J12" s="117">
        <f t="shared" si="4"/>
        <v>0</v>
      </c>
      <c r="K12" s="117">
        <f t="shared" si="4"/>
        <v>0</v>
      </c>
      <c r="L12" s="117">
        <f t="shared" si="4"/>
        <v>0</v>
      </c>
      <c r="M12" s="117">
        <f t="shared" si="4"/>
        <v>0</v>
      </c>
      <c r="N12" s="253">
        <f t="shared" si="4"/>
        <v>0</v>
      </c>
      <c r="O12" s="253">
        <f t="shared" si="1"/>
        <v>0</v>
      </c>
      <c r="P12" s="253">
        <f t="shared" si="2"/>
        <v>8000</v>
      </c>
      <c r="Q12" s="266">
        <f>O12/B12</f>
        <v>0</v>
      </c>
    </row>
    <row r="13" spans="1:17" ht="16.5" thickBot="1">
      <c r="A13" s="35" t="s">
        <v>6</v>
      </c>
      <c r="B13" s="45">
        <f>B8+B12</f>
        <v>10000</v>
      </c>
      <c r="C13" s="45">
        <f aca="true" t="shared" si="5" ref="C13:H13">C8+C12</f>
        <v>0</v>
      </c>
      <c r="D13" s="45">
        <f t="shared" si="5"/>
        <v>0</v>
      </c>
      <c r="E13" s="45">
        <f t="shared" si="5"/>
        <v>0</v>
      </c>
      <c r="F13" s="45">
        <f t="shared" si="5"/>
        <v>0</v>
      </c>
      <c r="G13" s="45">
        <f t="shared" si="5"/>
        <v>0</v>
      </c>
      <c r="H13" s="45">
        <f t="shared" si="5"/>
        <v>0</v>
      </c>
      <c r="I13" s="45">
        <f aca="true" t="shared" si="6" ref="I13:N13">I8+I12</f>
        <v>0</v>
      </c>
      <c r="J13" s="45">
        <f t="shared" si="6"/>
        <v>0</v>
      </c>
      <c r="K13" s="45">
        <f t="shared" si="6"/>
        <v>0</v>
      </c>
      <c r="L13" s="45">
        <f t="shared" si="6"/>
        <v>0</v>
      </c>
      <c r="M13" s="45">
        <f t="shared" si="6"/>
        <v>0</v>
      </c>
      <c r="N13" s="102">
        <f t="shared" si="6"/>
        <v>0</v>
      </c>
      <c r="O13" s="102">
        <f t="shared" si="1"/>
        <v>0</v>
      </c>
      <c r="P13" s="102">
        <f t="shared" si="2"/>
        <v>10000</v>
      </c>
      <c r="Q13" s="265">
        <f>O13/B13</f>
        <v>0</v>
      </c>
    </row>
    <row r="14" spans="1:9" ht="15.75">
      <c r="A14" s="14"/>
      <c r="B14" s="47"/>
      <c r="C14" s="15"/>
      <c r="I14" s="15"/>
    </row>
    <row r="15" spans="1:11" ht="15.75">
      <c r="A15" s="51"/>
      <c r="C15" s="15"/>
      <c r="E15" s="15"/>
      <c r="I15" s="15"/>
      <c r="K15" s="15"/>
    </row>
    <row r="16" spans="1:11" ht="15.75">
      <c r="A16" s="51"/>
      <c r="C16" s="15"/>
      <c r="E16" s="15"/>
      <c r="I16" s="15"/>
      <c r="K16" s="15"/>
    </row>
    <row r="17" spans="3:9" ht="15.75">
      <c r="C17" s="22"/>
      <c r="I17" s="22"/>
    </row>
    <row r="18" ht="15.75">
      <c r="A18" s="32"/>
    </row>
    <row r="19" spans="1:14" ht="15.75">
      <c r="A19" s="32"/>
      <c r="F19" s="27"/>
      <c r="G19" s="27"/>
      <c r="H19" s="27"/>
      <c r="L19" s="27"/>
      <c r="M19" s="27"/>
      <c r="N19" s="27"/>
    </row>
    <row r="20" spans="1:14" ht="15.75">
      <c r="A20" s="6"/>
      <c r="B20" s="48"/>
      <c r="D20" s="19"/>
      <c r="F20" s="27"/>
      <c r="G20" s="27"/>
      <c r="H20" s="27"/>
      <c r="J20" s="19"/>
      <c r="L20" s="27"/>
      <c r="M20" s="27"/>
      <c r="N20" s="27"/>
    </row>
    <row r="21" spans="1:10" ht="6" customHeight="1">
      <c r="A21" s="6"/>
      <c r="D21" s="25"/>
      <c r="J21" s="25"/>
    </row>
    <row r="22" spans="1:10" ht="15.75">
      <c r="A22" s="51"/>
      <c r="D22" s="19"/>
      <c r="J22" s="19"/>
    </row>
    <row r="23" spans="4:10" ht="15.75">
      <c r="D23" s="26"/>
      <c r="J23" s="26"/>
    </row>
    <row r="24" spans="4:10" ht="15.75">
      <c r="D24" s="19"/>
      <c r="J24" s="19"/>
    </row>
    <row r="25" spans="4:10" ht="15.75">
      <c r="D25" s="19"/>
      <c r="J25" s="19"/>
    </row>
    <row r="26" spans="4:10" ht="15.75">
      <c r="D26" s="19"/>
      <c r="J26" s="19"/>
    </row>
    <row r="27" spans="4:10" ht="15.75">
      <c r="D27" s="25"/>
      <c r="J27" s="25"/>
    </row>
  </sheetData>
  <sheetProtection/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2.57421875" style="8" customWidth="1"/>
    <col min="2" max="2" width="15.57421875" style="37" customWidth="1"/>
    <col min="3" max="5" width="13.421875" style="37" customWidth="1"/>
    <col min="6" max="6" width="12.57421875" style="37" bestFit="1" customWidth="1"/>
    <col min="7" max="9" width="13.421875" style="37" customWidth="1"/>
    <col min="10" max="10" width="12.57421875" style="37" bestFit="1" customWidth="1"/>
    <col min="11" max="14" width="13.57421875" style="37" bestFit="1" customWidth="1"/>
    <col min="15" max="15" width="11.140625" style="37" customWidth="1"/>
    <col min="16" max="16" width="11.7109375" style="37" customWidth="1"/>
    <col min="17" max="17" width="10.8515625" style="37" customWidth="1"/>
    <col min="18" max="18" width="11.00390625" style="37" customWidth="1"/>
    <col min="19" max="19" width="11.140625" style="37" customWidth="1"/>
    <col min="20" max="20" width="11.7109375" style="37" customWidth="1"/>
    <col min="21" max="21" width="10.8515625" style="37" customWidth="1"/>
    <col min="22" max="22" width="11.00390625" style="37" customWidth="1"/>
    <col min="23" max="23" width="11.140625" style="37" customWidth="1"/>
    <col min="24" max="24" width="11.7109375" style="37" customWidth="1"/>
    <col min="25" max="25" width="10.8515625" style="37" customWidth="1"/>
    <col min="26" max="26" width="11.00390625" style="37" customWidth="1"/>
    <col min="27" max="27" width="14.140625" style="37" customWidth="1"/>
    <col min="28" max="28" width="14.7109375" style="37" bestFit="1" customWidth="1"/>
    <col min="29" max="29" width="10.8515625" style="18" customWidth="1"/>
    <col min="30" max="16384" width="9.140625" style="7" customWidth="1"/>
  </cols>
  <sheetData>
    <row r="1" spans="1:29" s="5" customFormat="1" ht="18.75">
      <c r="A1" s="67" t="s">
        <v>88</v>
      </c>
      <c r="B1" s="39"/>
      <c r="C1" s="39"/>
      <c r="D1" s="39"/>
      <c r="E1" s="39"/>
      <c r="F1" s="154"/>
      <c r="G1" s="39"/>
      <c r="H1" s="39"/>
      <c r="I1" s="39"/>
      <c r="J1" s="154"/>
      <c r="K1" s="39"/>
      <c r="L1" s="39"/>
      <c r="M1" s="39"/>
      <c r="N1" s="154"/>
      <c r="O1" s="39"/>
      <c r="P1" s="155"/>
      <c r="Q1" s="39"/>
      <c r="R1" s="154"/>
      <c r="S1" s="39"/>
      <c r="T1" s="155"/>
      <c r="U1" s="39"/>
      <c r="V1" s="154"/>
      <c r="W1" s="39"/>
      <c r="X1" s="155"/>
      <c r="Y1" s="39"/>
      <c r="Z1" s="154"/>
      <c r="AA1" s="39"/>
      <c r="AB1" s="39"/>
      <c r="AC1" s="4"/>
    </row>
    <row r="2" spans="1:29" s="5" customFormat="1" ht="18.75">
      <c r="A2" s="67" t="s">
        <v>175</v>
      </c>
      <c r="B2" s="39"/>
      <c r="C2" s="39"/>
      <c r="D2" s="39"/>
      <c r="E2" s="39"/>
      <c r="F2" s="39" t="s">
        <v>7</v>
      </c>
      <c r="G2" s="39"/>
      <c r="H2" s="39"/>
      <c r="I2" s="39"/>
      <c r="J2" s="39" t="s">
        <v>7</v>
      </c>
      <c r="K2" s="39"/>
      <c r="L2" s="39"/>
      <c r="M2" s="39"/>
      <c r="N2" s="39" t="s">
        <v>7</v>
      </c>
      <c r="O2" s="39"/>
      <c r="P2" s="155"/>
      <c r="Q2" s="39"/>
      <c r="R2" s="39" t="s">
        <v>7</v>
      </c>
      <c r="S2" s="39"/>
      <c r="T2" s="155"/>
      <c r="U2" s="39"/>
      <c r="V2" s="39" t="s">
        <v>7</v>
      </c>
      <c r="W2" s="39"/>
      <c r="X2" s="155"/>
      <c r="Y2" s="39"/>
      <c r="Z2" s="39" t="s">
        <v>7</v>
      </c>
      <c r="AA2" s="39"/>
      <c r="AB2" s="39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5"/>
      <c r="Q3" s="39"/>
      <c r="R3" s="39"/>
      <c r="S3" s="39"/>
      <c r="T3" s="155"/>
      <c r="U3" s="39"/>
      <c r="V3" s="39"/>
      <c r="W3" s="39"/>
      <c r="X3" s="155"/>
      <c r="Y3" s="39"/>
      <c r="Z3" s="39"/>
      <c r="AA3" s="39"/>
      <c r="AB3" s="39"/>
      <c r="AC3" s="4"/>
    </row>
    <row r="4" spans="1:29" s="5" customFormat="1" ht="15.75">
      <c r="A4" s="69" t="s">
        <v>171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5"/>
      <c r="Q4" s="39"/>
      <c r="R4" s="39"/>
      <c r="S4" s="39"/>
      <c r="T4" s="155"/>
      <c r="U4" s="39"/>
      <c r="V4" s="39"/>
      <c r="W4" s="39"/>
      <c r="X4" s="155"/>
      <c r="Y4" s="39"/>
      <c r="Z4" s="39"/>
      <c r="AA4" s="39"/>
      <c r="AB4" s="39"/>
      <c r="AC4" s="4"/>
    </row>
    <row r="5" spans="2:29" s="5" customFormat="1" ht="16.5" thickBot="1">
      <c r="B5" s="39"/>
      <c r="C5" s="39"/>
      <c r="D5" s="39"/>
      <c r="E5" s="39"/>
      <c r="F5" s="39" t="s">
        <v>50</v>
      </c>
      <c r="G5" s="39"/>
      <c r="H5" s="39"/>
      <c r="I5" s="39"/>
      <c r="J5" s="39" t="s">
        <v>52</v>
      </c>
      <c r="K5" s="39" t="s">
        <v>86</v>
      </c>
      <c r="L5" s="39"/>
      <c r="M5" s="39"/>
      <c r="N5" s="39" t="s">
        <v>53</v>
      </c>
      <c r="O5" s="39"/>
      <c r="P5" s="39"/>
      <c r="Q5" s="39"/>
      <c r="R5" s="39" t="s">
        <v>49</v>
      </c>
      <c r="S5" s="39"/>
      <c r="T5" s="39"/>
      <c r="U5" s="39"/>
      <c r="V5" s="39" t="s">
        <v>50</v>
      </c>
      <c r="W5" s="39"/>
      <c r="X5" s="39"/>
      <c r="Y5" s="39"/>
      <c r="Z5" s="39" t="s">
        <v>52</v>
      </c>
      <c r="AA5" s="39" t="s">
        <v>1</v>
      </c>
      <c r="AB5" s="39" t="s">
        <v>1</v>
      </c>
      <c r="AC5" s="4" t="s">
        <v>2</v>
      </c>
    </row>
    <row r="6" spans="2:29" s="5" customFormat="1" ht="15.75">
      <c r="B6" s="248" t="s">
        <v>10</v>
      </c>
      <c r="C6" s="39" t="s">
        <v>38</v>
      </c>
      <c r="D6" s="39" t="s">
        <v>39</v>
      </c>
      <c r="E6" s="39" t="s">
        <v>40</v>
      </c>
      <c r="F6" s="39" t="s">
        <v>91</v>
      </c>
      <c r="G6" s="39" t="s">
        <v>51</v>
      </c>
      <c r="H6" s="39" t="s">
        <v>41</v>
      </c>
      <c r="I6" s="39" t="s">
        <v>42</v>
      </c>
      <c r="J6" s="39" t="s">
        <v>91</v>
      </c>
      <c r="K6" s="39" t="s">
        <v>44</v>
      </c>
      <c r="L6" s="39" t="s">
        <v>48</v>
      </c>
      <c r="M6" s="39" t="s">
        <v>47</v>
      </c>
      <c r="N6" s="39" t="s">
        <v>91</v>
      </c>
      <c r="O6" s="39" t="s">
        <v>46</v>
      </c>
      <c r="P6" s="39" t="s">
        <v>45</v>
      </c>
      <c r="Q6" s="39" t="s">
        <v>37</v>
      </c>
      <c r="R6" s="39" t="s">
        <v>94</v>
      </c>
      <c r="S6" s="39" t="s">
        <v>38</v>
      </c>
      <c r="T6" s="39" t="s">
        <v>39</v>
      </c>
      <c r="U6" s="39" t="s">
        <v>40</v>
      </c>
      <c r="V6" s="39" t="s">
        <v>94</v>
      </c>
      <c r="W6" s="39" t="s">
        <v>51</v>
      </c>
      <c r="X6" s="39" t="s">
        <v>41</v>
      </c>
      <c r="Y6" s="39" t="s">
        <v>42</v>
      </c>
      <c r="Z6" s="39" t="s">
        <v>94</v>
      </c>
      <c r="AA6" s="39" t="s">
        <v>0</v>
      </c>
      <c r="AB6" s="39" t="s">
        <v>3</v>
      </c>
      <c r="AC6" s="4" t="s">
        <v>4</v>
      </c>
    </row>
    <row r="7" spans="1:29" ht="16.5" thickBot="1">
      <c r="A7" s="208" t="s">
        <v>99</v>
      </c>
      <c r="B7" s="236">
        <v>152879.73</v>
      </c>
      <c r="C7" s="234">
        <v>0</v>
      </c>
      <c r="D7" s="187">
        <v>0</v>
      </c>
      <c r="E7" s="187">
        <v>0</v>
      </c>
      <c r="F7" s="197">
        <f>SUM(F5:F6)</f>
        <v>0</v>
      </c>
      <c r="G7" s="187">
        <v>0</v>
      </c>
      <c r="H7" s="187">
        <v>0</v>
      </c>
      <c r="I7" s="187">
        <v>0</v>
      </c>
      <c r="J7" s="197">
        <f>SUM(J5:J6)</f>
        <v>0</v>
      </c>
      <c r="K7" s="187">
        <v>0</v>
      </c>
      <c r="L7" s="187">
        <v>0</v>
      </c>
      <c r="M7" s="187">
        <v>0</v>
      </c>
      <c r="N7" s="197">
        <f>SUM(N5:N6)</f>
        <v>0</v>
      </c>
      <c r="O7" s="187">
        <v>0</v>
      </c>
      <c r="P7" s="187">
        <v>0</v>
      </c>
      <c r="Q7" s="187">
        <v>0</v>
      </c>
      <c r="R7" s="197">
        <f>SUM(R5:R6)</f>
        <v>0</v>
      </c>
      <c r="S7" s="187">
        <v>0</v>
      </c>
      <c r="T7" s="187">
        <v>0</v>
      </c>
      <c r="U7" s="187">
        <v>0</v>
      </c>
      <c r="V7" s="197">
        <f>SUM(V5:V6)</f>
        <v>0</v>
      </c>
      <c r="W7" s="187">
        <v>0</v>
      </c>
      <c r="X7" s="187">
        <v>0</v>
      </c>
      <c r="Y7" s="187">
        <v>0</v>
      </c>
      <c r="Z7" s="197">
        <f>SUM(Z5:Z6)</f>
        <v>0</v>
      </c>
      <c r="AA7" s="187">
        <f>F7+J7+N7+R7+V7+Z7</f>
        <v>0</v>
      </c>
      <c r="AB7" s="187">
        <f>B7-AA7</f>
        <v>152879.73</v>
      </c>
      <c r="AC7" s="193">
        <f>AA7/B7</f>
        <v>0</v>
      </c>
    </row>
    <row r="8" spans="1:29" ht="16.5" thickBot="1">
      <c r="A8" s="137" t="s">
        <v>176</v>
      </c>
      <c r="B8" s="283">
        <v>6115.19</v>
      </c>
      <c r="C8" s="246">
        <v>0</v>
      </c>
      <c r="D8" s="138">
        <v>0</v>
      </c>
      <c r="E8" s="138">
        <v>0</v>
      </c>
      <c r="F8" s="197">
        <f>SUM(F6:F7)</f>
        <v>0</v>
      </c>
      <c r="G8" s="138">
        <v>0</v>
      </c>
      <c r="H8" s="138">
        <v>0</v>
      </c>
      <c r="I8" s="138">
        <v>0</v>
      </c>
      <c r="J8" s="197">
        <f>SUM(J6:J7)</f>
        <v>0</v>
      </c>
      <c r="K8" s="138">
        <v>0</v>
      </c>
      <c r="L8" s="138">
        <v>0</v>
      </c>
      <c r="M8" s="138">
        <v>0</v>
      </c>
      <c r="N8" s="197">
        <f>SUM(N6:N7)</f>
        <v>0</v>
      </c>
      <c r="O8" s="138">
        <v>0</v>
      </c>
      <c r="P8" s="138">
        <v>0</v>
      </c>
      <c r="Q8" s="138">
        <v>0</v>
      </c>
      <c r="R8" s="197">
        <f>SUM(R6:R7)</f>
        <v>0</v>
      </c>
      <c r="S8" s="138">
        <v>0</v>
      </c>
      <c r="T8" s="138">
        <v>0</v>
      </c>
      <c r="U8" s="138">
        <v>0</v>
      </c>
      <c r="V8" s="197">
        <f>SUM(V6:V7)</f>
        <v>0</v>
      </c>
      <c r="W8" s="138">
        <v>0</v>
      </c>
      <c r="X8" s="138">
        <v>0</v>
      </c>
      <c r="Y8" s="138">
        <v>0</v>
      </c>
      <c r="Z8" s="197">
        <f>SUM(Z6:Z7)</f>
        <v>0</v>
      </c>
      <c r="AA8" s="138">
        <f>F8+J8+N8+R8+V8+Z8</f>
        <v>0</v>
      </c>
      <c r="AB8" s="187">
        <f>B8-AA8</f>
        <v>6115.19</v>
      </c>
      <c r="AC8" s="139">
        <f>AA8/B8</f>
        <v>0</v>
      </c>
    </row>
    <row r="9" spans="1:29" ht="17.25" thickBot="1" thickTop="1">
      <c r="A9" s="242" t="s">
        <v>0</v>
      </c>
      <c r="B9" s="197">
        <f>SUM(B7:B8)</f>
        <v>158994.92</v>
      </c>
      <c r="C9" s="197">
        <f>SUM(C7:C8)</f>
        <v>0</v>
      </c>
      <c r="D9" s="197">
        <f>SUM(D7:D8)</f>
        <v>0</v>
      </c>
      <c r="E9" s="197">
        <f>SUM(E7:E8)</f>
        <v>0</v>
      </c>
      <c r="F9" s="197">
        <f>SUM(F7:F8)</f>
        <v>0</v>
      </c>
      <c r="G9" s="197">
        <f>SUM(G7:G8)</f>
        <v>0</v>
      </c>
      <c r="H9" s="197">
        <f>SUM(H7:H8)</f>
        <v>0</v>
      </c>
      <c r="I9" s="197">
        <f>SUM(I7:I8)</f>
        <v>0</v>
      </c>
      <c r="J9" s="197">
        <f>SUM(J7:J8)</f>
        <v>0</v>
      </c>
      <c r="K9" s="197">
        <f>SUM(K7:K8)</f>
        <v>0</v>
      </c>
      <c r="L9" s="197">
        <f>SUM(L7:L8)</f>
        <v>0</v>
      </c>
      <c r="M9" s="197">
        <f>SUM(M7:M8)</f>
        <v>0</v>
      </c>
      <c r="N9" s="197">
        <f>SUM(N7:N8)</f>
        <v>0</v>
      </c>
      <c r="O9" s="197">
        <f>SUM(O7:O8)</f>
        <v>0</v>
      </c>
      <c r="P9" s="197">
        <f>SUM(P7:P8)</f>
        <v>0</v>
      </c>
      <c r="Q9" s="197">
        <f>SUM(Q7:Q8)</f>
        <v>0</v>
      </c>
      <c r="R9" s="197">
        <f>SUM(R7:R8)</f>
        <v>0</v>
      </c>
      <c r="S9" s="197">
        <f>SUM(S7:S8)</f>
        <v>0</v>
      </c>
      <c r="T9" s="197">
        <f>SUM(T7:T8)</f>
        <v>0</v>
      </c>
      <c r="U9" s="197">
        <f>SUM(U7:U8)</f>
        <v>0</v>
      </c>
      <c r="V9" s="197">
        <f>SUM(V7:V8)</f>
        <v>0</v>
      </c>
      <c r="W9" s="197">
        <f>SUM(W7:W8)</f>
        <v>0</v>
      </c>
      <c r="X9" s="197">
        <f>SUM(X7:X8)</f>
        <v>0</v>
      </c>
      <c r="Y9" s="197">
        <f>SUM(Y7:Y8)</f>
        <v>0</v>
      </c>
      <c r="Z9" s="197">
        <f>SUM(Z7:Z8)</f>
        <v>0</v>
      </c>
      <c r="AA9" s="197">
        <f>SUM(AA7:AA8)</f>
        <v>0</v>
      </c>
      <c r="AB9" s="197">
        <f>SUM(AB7:AB8)</f>
        <v>158994.92</v>
      </c>
      <c r="AC9" s="139">
        <f>AA9/B9</f>
        <v>0</v>
      </c>
    </row>
    <row r="10" spans="1:26" ht="15.75">
      <c r="A10" s="14"/>
      <c r="B10" s="47"/>
      <c r="F10" s="48"/>
      <c r="J10" s="48"/>
      <c r="N10" s="48"/>
      <c r="O10" s="181"/>
      <c r="P10" s="181"/>
      <c r="R10" s="48"/>
      <c r="S10" s="181"/>
      <c r="T10" s="181"/>
      <c r="V10" s="48"/>
      <c r="W10" s="181"/>
      <c r="X10" s="181"/>
      <c r="Z10" s="48"/>
    </row>
    <row r="11" spans="1:26" ht="15.75">
      <c r="A11" s="7"/>
      <c r="F11" s="48"/>
      <c r="J11" s="48"/>
      <c r="K11" s="91"/>
      <c r="L11" s="182"/>
      <c r="M11" s="91"/>
      <c r="N11" s="92"/>
      <c r="O11" s="91"/>
      <c r="P11" s="91"/>
      <c r="R11" s="183"/>
      <c r="S11" s="91"/>
      <c r="T11" s="91"/>
      <c r="V11" s="183"/>
      <c r="W11" s="91"/>
      <c r="X11" s="91"/>
      <c r="Z11" s="183"/>
    </row>
    <row r="12" spans="1:28" ht="15.75">
      <c r="A12" s="33" t="s">
        <v>7</v>
      </c>
      <c r="B12" s="38"/>
      <c r="K12" s="91"/>
      <c r="L12" s="92"/>
      <c r="M12" s="91"/>
      <c r="N12" s="182"/>
      <c r="O12" s="184"/>
      <c r="P12" s="91"/>
      <c r="R12" s="185"/>
      <c r="S12" s="184"/>
      <c r="T12" s="91"/>
      <c r="V12" s="185"/>
      <c r="W12" s="184"/>
      <c r="X12" s="91"/>
      <c r="Z12" s="185"/>
      <c r="AA12" s="91"/>
      <c r="AB12" s="91"/>
    </row>
    <row r="13" spans="2:28" ht="15.75">
      <c r="B13" s="38"/>
      <c r="I13" s="37" t="s">
        <v>7</v>
      </c>
      <c r="K13" s="91"/>
      <c r="L13" s="92"/>
      <c r="M13" s="91"/>
      <c r="N13" s="182"/>
      <c r="O13" s="184"/>
      <c r="P13" s="91"/>
      <c r="R13" s="185"/>
      <c r="S13" s="184"/>
      <c r="T13" s="91"/>
      <c r="V13" s="185"/>
      <c r="W13" s="184"/>
      <c r="X13" s="91"/>
      <c r="Z13" s="185"/>
      <c r="AA13" s="91"/>
      <c r="AB13" s="91"/>
    </row>
    <row r="14" ht="15.75">
      <c r="B14" s="38"/>
    </row>
    <row r="15" ht="15.75">
      <c r="A15" s="51"/>
    </row>
    <row r="22" spans="1:2" ht="15.75">
      <c r="A22" s="99"/>
      <c r="B22" s="100"/>
    </row>
    <row r="23" spans="1:30" s="16" customFormat="1" ht="15.75">
      <c r="A23" s="99"/>
      <c r="B23" s="10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18"/>
      <c r="AD23" s="7"/>
    </row>
  </sheetData>
  <sheetProtection/>
  <printOptions/>
  <pageMargins left="0.7" right="0.7" top="0.75" bottom="0.75" header="0.3" footer="0.3"/>
  <pageSetup fitToHeight="1" fitToWidth="1" horizontalDpi="600" verticalDpi="600" orientation="landscape" scale="3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2.57421875" style="8" customWidth="1"/>
    <col min="2" max="2" width="15.57421875" style="37" customWidth="1"/>
    <col min="3" max="5" width="13.421875" style="37" customWidth="1"/>
    <col min="6" max="6" width="12.57421875" style="37" bestFit="1" customWidth="1"/>
    <col min="7" max="9" width="13.421875" style="37" customWidth="1"/>
    <col min="10" max="10" width="12.57421875" style="37" bestFit="1" customWidth="1"/>
    <col min="11" max="14" width="13.57421875" style="37" bestFit="1" customWidth="1"/>
    <col min="15" max="15" width="11.140625" style="37" customWidth="1"/>
    <col min="16" max="16" width="11.7109375" style="37" customWidth="1"/>
    <col min="17" max="17" width="10.8515625" style="37" customWidth="1"/>
    <col min="18" max="18" width="11.00390625" style="37" customWidth="1"/>
    <col min="19" max="19" width="11.140625" style="37" customWidth="1"/>
    <col min="20" max="20" width="11.7109375" style="37" customWidth="1"/>
    <col min="21" max="21" width="10.8515625" style="37" customWidth="1"/>
    <col min="22" max="22" width="11.00390625" style="37" customWidth="1"/>
    <col min="23" max="23" width="11.140625" style="37" customWidth="1"/>
    <col min="24" max="24" width="11.7109375" style="37" customWidth="1"/>
    <col min="25" max="25" width="10.8515625" style="37" customWidth="1"/>
    <col min="26" max="26" width="11.00390625" style="37" customWidth="1"/>
    <col min="27" max="27" width="14.140625" style="37" customWidth="1"/>
    <col min="28" max="28" width="14.7109375" style="37" bestFit="1" customWidth="1"/>
    <col min="29" max="29" width="10.8515625" style="18" customWidth="1"/>
    <col min="30" max="16384" width="9.140625" style="7" customWidth="1"/>
  </cols>
  <sheetData>
    <row r="1" spans="1:29" s="5" customFormat="1" ht="18.75">
      <c r="A1" s="67" t="s">
        <v>177</v>
      </c>
      <c r="B1" s="39"/>
      <c r="C1" s="39"/>
      <c r="D1" s="39"/>
      <c r="E1" s="39"/>
      <c r="F1" s="154"/>
      <c r="G1" s="39"/>
      <c r="H1" s="39"/>
      <c r="I1" s="39"/>
      <c r="J1" s="154"/>
      <c r="K1" s="39"/>
      <c r="L1" s="39"/>
      <c r="M1" s="39"/>
      <c r="N1" s="154"/>
      <c r="O1" s="39"/>
      <c r="P1" s="155"/>
      <c r="Q1" s="39"/>
      <c r="R1" s="154"/>
      <c r="S1" s="39"/>
      <c r="T1" s="155"/>
      <c r="U1" s="39"/>
      <c r="V1" s="154"/>
      <c r="W1" s="39"/>
      <c r="X1" s="155"/>
      <c r="Y1" s="39"/>
      <c r="Z1" s="154"/>
      <c r="AA1" s="39"/>
      <c r="AB1" s="39"/>
      <c r="AC1" s="4"/>
    </row>
    <row r="2" spans="1:29" s="5" customFormat="1" ht="18.75">
      <c r="A2" s="67" t="s">
        <v>178</v>
      </c>
      <c r="B2" s="39"/>
      <c r="C2" s="39"/>
      <c r="D2" s="39"/>
      <c r="E2" s="39"/>
      <c r="F2" s="39" t="s">
        <v>7</v>
      </c>
      <c r="G2" s="39"/>
      <c r="H2" s="39"/>
      <c r="I2" s="39"/>
      <c r="J2" s="39" t="s">
        <v>7</v>
      </c>
      <c r="K2" s="39"/>
      <c r="L2" s="39"/>
      <c r="M2" s="39"/>
      <c r="N2" s="39" t="s">
        <v>7</v>
      </c>
      <c r="O2" s="39"/>
      <c r="P2" s="155"/>
      <c r="Q2" s="39"/>
      <c r="R2" s="39" t="s">
        <v>7</v>
      </c>
      <c r="S2" s="39"/>
      <c r="T2" s="155"/>
      <c r="U2" s="39"/>
      <c r="V2" s="39" t="s">
        <v>7</v>
      </c>
      <c r="W2" s="39"/>
      <c r="X2" s="155"/>
      <c r="Y2" s="39"/>
      <c r="Z2" s="39" t="s">
        <v>7</v>
      </c>
      <c r="AA2" s="39"/>
      <c r="AB2" s="39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5"/>
      <c r="Q3" s="39"/>
      <c r="R3" s="39"/>
      <c r="S3" s="39"/>
      <c r="T3" s="155"/>
      <c r="U3" s="39"/>
      <c r="V3" s="39"/>
      <c r="W3" s="39"/>
      <c r="X3" s="155"/>
      <c r="Y3" s="39"/>
      <c r="Z3" s="39"/>
      <c r="AA3" s="39"/>
      <c r="AB3" s="39"/>
      <c r="AC3" s="4"/>
    </row>
    <row r="4" spans="1:29" s="5" customFormat="1" ht="15.75">
      <c r="A4" s="69" t="s">
        <v>171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5"/>
      <c r="Q4" s="39"/>
      <c r="R4" s="39"/>
      <c r="S4" s="39"/>
      <c r="T4" s="155"/>
      <c r="U4" s="39"/>
      <c r="V4" s="39"/>
      <c r="W4" s="39"/>
      <c r="X4" s="155"/>
      <c r="Y4" s="39"/>
      <c r="Z4" s="39"/>
      <c r="AA4" s="39"/>
      <c r="AB4" s="39"/>
      <c r="AC4" s="4"/>
    </row>
    <row r="5" spans="2:29" s="5" customFormat="1" ht="16.5" thickBot="1">
      <c r="B5" s="39"/>
      <c r="C5" s="39"/>
      <c r="D5" s="39"/>
      <c r="E5" s="39"/>
      <c r="F5" s="39" t="s">
        <v>50</v>
      </c>
      <c r="G5" s="39"/>
      <c r="H5" s="39"/>
      <c r="I5" s="39"/>
      <c r="J5" s="39" t="s">
        <v>52</v>
      </c>
      <c r="K5" s="39" t="s">
        <v>86</v>
      </c>
      <c r="L5" s="39"/>
      <c r="M5" s="39"/>
      <c r="N5" s="39" t="s">
        <v>53</v>
      </c>
      <c r="O5" s="39"/>
      <c r="P5" s="39"/>
      <c r="Q5" s="39"/>
      <c r="R5" s="39" t="s">
        <v>49</v>
      </c>
      <c r="S5" s="39"/>
      <c r="T5" s="39"/>
      <c r="U5" s="39"/>
      <c r="V5" s="39" t="s">
        <v>50</v>
      </c>
      <c r="W5" s="39"/>
      <c r="X5" s="39"/>
      <c r="Y5" s="39"/>
      <c r="Z5" s="39" t="s">
        <v>52</v>
      </c>
      <c r="AA5" s="39" t="s">
        <v>1</v>
      </c>
      <c r="AB5" s="39" t="s">
        <v>1</v>
      </c>
      <c r="AC5" s="4" t="s">
        <v>2</v>
      </c>
    </row>
    <row r="6" spans="2:29" s="5" customFormat="1" ht="15.75">
      <c r="B6" s="248" t="s">
        <v>10</v>
      </c>
      <c r="C6" s="39" t="s">
        <v>38</v>
      </c>
      <c r="D6" s="39" t="s">
        <v>39</v>
      </c>
      <c r="E6" s="39" t="s">
        <v>40</v>
      </c>
      <c r="F6" s="39" t="s">
        <v>91</v>
      </c>
      <c r="G6" s="39" t="s">
        <v>51</v>
      </c>
      <c r="H6" s="39" t="s">
        <v>41</v>
      </c>
      <c r="I6" s="39" t="s">
        <v>42</v>
      </c>
      <c r="J6" s="39" t="s">
        <v>91</v>
      </c>
      <c r="K6" s="39" t="s">
        <v>44</v>
      </c>
      <c r="L6" s="39" t="s">
        <v>48</v>
      </c>
      <c r="M6" s="39" t="s">
        <v>47</v>
      </c>
      <c r="N6" s="39" t="s">
        <v>91</v>
      </c>
      <c r="O6" s="39" t="s">
        <v>46</v>
      </c>
      <c r="P6" s="39" t="s">
        <v>45</v>
      </c>
      <c r="Q6" s="39" t="s">
        <v>37</v>
      </c>
      <c r="R6" s="39" t="s">
        <v>94</v>
      </c>
      <c r="S6" s="39" t="s">
        <v>38</v>
      </c>
      <c r="T6" s="39" t="s">
        <v>39</v>
      </c>
      <c r="U6" s="39" t="s">
        <v>40</v>
      </c>
      <c r="V6" s="39" t="s">
        <v>94</v>
      </c>
      <c r="W6" s="39" t="s">
        <v>51</v>
      </c>
      <c r="X6" s="39" t="s">
        <v>41</v>
      </c>
      <c r="Y6" s="39" t="s">
        <v>42</v>
      </c>
      <c r="Z6" s="39" t="s">
        <v>94</v>
      </c>
      <c r="AA6" s="39" t="s">
        <v>0</v>
      </c>
      <c r="AB6" s="39" t="s">
        <v>3</v>
      </c>
      <c r="AC6" s="4" t="s">
        <v>4</v>
      </c>
    </row>
    <row r="7" spans="1:29" s="31" customFormat="1" ht="16.5" thickBot="1">
      <c r="A7" s="36" t="s">
        <v>56</v>
      </c>
      <c r="B7" s="249">
        <v>928</v>
      </c>
      <c r="C7" s="94">
        <v>928</v>
      </c>
      <c r="D7" s="158"/>
      <c r="E7" s="158" t="s">
        <v>7</v>
      </c>
      <c r="F7" s="111">
        <f>SUM(C7:E7)</f>
        <v>928</v>
      </c>
      <c r="G7" s="158"/>
      <c r="H7" s="158"/>
      <c r="I7" s="158"/>
      <c r="J7" s="111">
        <f>SUM(G7:I7)</f>
        <v>0</v>
      </c>
      <c r="K7" s="158"/>
      <c r="L7" s="158"/>
      <c r="M7" s="158"/>
      <c r="N7" s="159">
        <f>K7+L7+M7</f>
        <v>0</v>
      </c>
      <c r="O7" s="87"/>
      <c r="P7" s="87"/>
      <c r="Q7" s="87"/>
      <c r="R7" s="109">
        <f>O7+P7+Q7</f>
        <v>0</v>
      </c>
      <c r="S7" s="87"/>
      <c r="T7" s="87"/>
      <c r="U7" s="87"/>
      <c r="V7" s="109">
        <f>S7+T7+U7</f>
        <v>0</v>
      </c>
      <c r="W7" s="87"/>
      <c r="X7" s="87"/>
      <c r="Y7" s="87"/>
      <c r="Z7" s="109">
        <f>W7+X7+Y7</f>
        <v>0</v>
      </c>
      <c r="AA7" s="115">
        <f aca="true" t="shared" si="0" ref="AA7:AA12">F7+J7+N7+R7+V7+Z7</f>
        <v>928</v>
      </c>
      <c r="AB7" s="286">
        <f aca="true" t="shared" si="1" ref="AB7:AB12">B7-AA7</f>
        <v>0</v>
      </c>
      <c r="AC7" s="66" t="s">
        <v>7</v>
      </c>
    </row>
    <row r="8" spans="1:29" s="31" customFormat="1" ht="17.25" thickBot="1" thickTop="1">
      <c r="A8" s="36" t="s">
        <v>71</v>
      </c>
      <c r="B8" s="249">
        <v>1086.25</v>
      </c>
      <c r="C8" s="94">
        <v>1086.25</v>
      </c>
      <c r="D8" s="158"/>
      <c r="E8" s="158"/>
      <c r="F8" s="111">
        <f>SUM(C8:E8)</f>
        <v>1086.25</v>
      </c>
      <c r="G8" s="158"/>
      <c r="H8" s="158"/>
      <c r="I8" s="158"/>
      <c r="J8" s="111">
        <f>SUM(G8:I8)</f>
        <v>0</v>
      </c>
      <c r="K8" s="158"/>
      <c r="L8" s="158"/>
      <c r="M8" s="158"/>
      <c r="N8" s="159">
        <f>K8+L8+M8</f>
        <v>0</v>
      </c>
      <c r="O8" s="87"/>
      <c r="P8" s="87"/>
      <c r="Q8" s="87"/>
      <c r="R8" s="109">
        <f>O8+P8+Q8</f>
        <v>0</v>
      </c>
      <c r="S8" s="87"/>
      <c r="T8" s="87"/>
      <c r="U8" s="87"/>
      <c r="V8" s="109">
        <f>S8+T8+U8</f>
        <v>0</v>
      </c>
      <c r="W8" s="87"/>
      <c r="X8" s="87"/>
      <c r="Y8" s="87"/>
      <c r="Z8" s="109">
        <f>W8+X8+Y8</f>
        <v>0</v>
      </c>
      <c r="AA8" s="115">
        <f t="shared" si="0"/>
        <v>1086.25</v>
      </c>
      <c r="AB8" s="286">
        <f t="shared" si="1"/>
        <v>0</v>
      </c>
      <c r="AC8" s="66"/>
    </row>
    <row r="9" spans="1:29" ht="17.25" thickBot="1" thickTop="1">
      <c r="A9" s="11" t="s">
        <v>58</v>
      </c>
      <c r="B9" s="236">
        <v>17424</v>
      </c>
      <c r="C9" s="162"/>
      <c r="D9" s="160"/>
      <c r="E9" s="160"/>
      <c r="F9" s="161">
        <f>SUM(C9:E9)</f>
        <v>0</v>
      </c>
      <c r="G9" s="160"/>
      <c r="H9" s="160"/>
      <c r="I9" s="162"/>
      <c r="J9" s="161">
        <f>SUM(G9:I9)</f>
        <v>0</v>
      </c>
      <c r="K9" s="160"/>
      <c r="L9" s="160"/>
      <c r="M9" s="160"/>
      <c r="N9" s="161">
        <f>K9+L9+M9</f>
        <v>0</v>
      </c>
      <c r="O9" s="160"/>
      <c r="P9" s="160"/>
      <c r="Q9" s="160"/>
      <c r="R9" s="161">
        <f>O9+P9+Q9</f>
        <v>0</v>
      </c>
      <c r="S9" s="160"/>
      <c r="T9" s="160"/>
      <c r="U9" s="160"/>
      <c r="V9" s="161">
        <f>S9+T9+U9</f>
        <v>0</v>
      </c>
      <c r="W9" s="160"/>
      <c r="X9" s="160"/>
      <c r="Y9" s="160"/>
      <c r="Z9" s="161">
        <f>W9+X9+Y9</f>
        <v>0</v>
      </c>
      <c r="AA9" s="115">
        <f t="shared" si="0"/>
        <v>0</v>
      </c>
      <c r="AB9" s="286">
        <f t="shared" si="1"/>
        <v>17424</v>
      </c>
      <c r="AC9" s="50" t="s">
        <v>7</v>
      </c>
    </row>
    <row r="10" spans="1:29" s="284" customFormat="1" ht="17.25" thickBot="1" thickTop="1">
      <c r="A10" s="11" t="s">
        <v>99</v>
      </c>
      <c r="B10" s="113">
        <v>50539.47</v>
      </c>
      <c r="C10" s="87"/>
      <c r="D10" s="87"/>
      <c r="E10" s="87"/>
      <c r="F10" s="161">
        <f>SUM(C10:E10)</f>
        <v>0</v>
      </c>
      <c r="G10" s="87"/>
      <c r="H10" s="87"/>
      <c r="I10" s="87"/>
      <c r="J10" s="161">
        <f>SUM(G10:I10)</f>
        <v>0</v>
      </c>
      <c r="K10" s="71"/>
      <c r="L10" s="71"/>
      <c r="M10" s="71"/>
      <c r="N10" s="161">
        <f>K10+L10+M10</f>
        <v>0</v>
      </c>
      <c r="O10" s="87"/>
      <c r="P10" s="87"/>
      <c r="Q10" s="87"/>
      <c r="R10" s="161">
        <f>O10+P10+Q10</f>
        <v>0</v>
      </c>
      <c r="S10" s="87"/>
      <c r="T10" s="87"/>
      <c r="U10" s="87"/>
      <c r="V10" s="161">
        <f>S10+T10+U10</f>
        <v>0</v>
      </c>
      <c r="W10" s="87"/>
      <c r="X10" s="87"/>
      <c r="Y10" s="87"/>
      <c r="Z10" s="161">
        <f>W10+X10+Y10</f>
        <v>0</v>
      </c>
      <c r="AA10" s="93">
        <f t="shared" si="0"/>
        <v>0</v>
      </c>
      <c r="AB10" s="286">
        <f t="shared" si="1"/>
        <v>50539.47</v>
      </c>
      <c r="AC10" s="192"/>
    </row>
    <row r="11" spans="1:29" ht="17.25" thickBot="1" thickTop="1">
      <c r="A11" s="11" t="s">
        <v>179</v>
      </c>
      <c r="B11" s="113">
        <v>4193.68</v>
      </c>
      <c r="C11" s="112"/>
      <c r="D11" s="112"/>
      <c r="E11" s="112"/>
      <c r="F11" s="190">
        <f>SUM(C11:E11)</f>
        <v>0</v>
      </c>
      <c r="G11" s="112"/>
      <c r="H11" s="112"/>
      <c r="I11" s="112"/>
      <c r="J11" s="203">
        <f>SUM(G11:I11)</f>
        <v>0</v>
      </c>
      <c r="K11" s="156"/>
      <c r="L11" s="114"/>
      <c r="M11" s="285"/>
      <c r="N11" s="190">
        <f>K11+L11+M11</f>
        <v>0</v>
      </c>
      <c r="O11" s="158"/>
      <c r="P11" s="158"/>
      <c r="Q11" s="158"/>
      <c r="R11" s="190">
        <f>O11+P11+Q11</f>
        <v>0</v>
      </c>
      <c r="S11" s="158"/>
      <c r="T11" s="158"/>
      <c r="U11" s="158"/>
      <c r="V11" s="190">
        <f>S11+T11+U11</f>
        <v>0</v>
      </c>
      <c r="W11" s="158"/>
      <c r="X11" s="158"/>
      <c r="Y11" s="158"/>
      <c r="Z11" s="190">
        <f>W11+X11+Y11</f>
        <v>0</v>
      </c>
      <c r="AA11" s="93">
        <f t="shared" si="0"/>
        <v>0</v>
      </c>
      <c r="AB11" s="286">
        <f t="shared" si="1"/>
        <v>4193.68</v>
      </c>
      <c r="AC11" s="192" t="s">
        <v>7</v>
      </c>
    </row>
    <row r="12" spans="1:29" ht="17.25" thickBot="1" thickTop="1">
      <c r="A12" s="137" t="s">
        <v>176</v>
      </c>
      <c r="B12" s="283">
        <v>3109.01</v>
      </c>
      <c r="C12" s="246">
        <v>80.57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f t="shared" si="0"/>
        <v>0</v>
      </c>
      <c r="AB12" s="286">
        <f t="shared" si="1"/>
        <v>3109.01</v>
      </c>
      <c r="AC12" s="139">
        <f>AA12/B12</f>
        <v>0</v>
      </c>
    </row>
    <row r="13" spans="1:29" ht="17.25" thickBot="1" thickTop="1">
      <c r="A13" s="242" t="s">
        <v>0</v>
      </c>
      <c r="B13" s="197">
        <f>SUM(B7:B12)</f>
        <v>77280.40999999999</v>
      </c>
      <c r="C13" s="240">
        <f aca="true" t="shared" si="2" ref="C13:AB13">SUM(C7:C12)</f>
        <v>2094.82</v>
      </c>
      <c r="D13" s="240">
        <f t="shared" si="2"/>
        <v>0</v>
      </c>
      <c r="E13" s="240">
        <f t="shared" si="2"/>
        <v>0</v>
      </c>
      <c r="F13" s="240">
        <f t="shared" si="2"/>
        <v>2014.25</v>
      </c>
      <c r="G13" s="240">
        <f t="shared" si="2"/>
        <v>0</v>
      </c>
      <c r="H13" s="240">
        <f t="shared" si="2"/>
        <v>0</v>
      </c>
      <c r="I13" s="240">
        <f t="shared" si="2"/>
        <v>0</v>
      </c>
      <c r="J13" s="240">
        <f t="shared" si="2"/>
        <v>0</v>
      </c>
      <c r="K13" s="240">
        <f t="shared" si="2"/>
        <v>0</v>
      </c>
      <c r="L13" s="240">
        <f t="shared" si="2"/>
        <v>0</v>
      </c>
      <c r="M13" s="240">
        <f t="shared" si="2"/>
        <v>0</v>
      </c>
      <c r="N13" s="240">
        <f t="shared" si="2"/>
        <v>0</v>
      </c>
      <c r="O13" s="240">
        <f t="shared" si="2"/>
        <v>0</v>
      </c>
      <c r="P13" s="240">
        <f t="shared" si="2"/>
        <v>0</v>
      </c>
      <c r="Q13" s="240">
        <f t="shared" si="2"/>
        <v>0</v>
      </c>
      <c r="R13" s="240">
        <f t="shared" si="2"/>
        <v>0</v>
      </c>
      <c r="S13" s="240">
        <f t="shared" si="2"/>
        <v>0</v>
      </c>
      <c r="T13" s="240">
        <f t="shared" si="2"/>
        <v>0</v>
      </c>
      <c r="U13" s="240">
        <f t="shared" si="2"/>
        <v>0</v>
      </c>
      <c r="V13" s="240">
        <f t="shared" si="2"/>
        <v>0</v>
      </c>
      <c r="W13" s="240">
        <f t="shared" si="2"/>
        <v>0</v>
      </c>
      <c r="X13" s="240">
        <f t="shared" si="2"/>
        <v>0</v>
      </c>
      <c r="Y13" s="240">
        <f t="shared" si="2"/>
        <v>0</v>
      </c>
      <c r="Z13" s="240">
        <f t="shared" si="2"/>
        <v>0</v>
      </c>
      <c r="AA13" s="240">
        <f t="shared" si="2"/>
        <v>2014.25</v>
      </c>
      <c r="AB13" s="130">
        <f t="shared" si="2"/>
        <v>75266.15999999999</v>
      </c>
      <c r="AC13" s="139">
        <f>AA13/B13</f>
        <v>0.0260641733137803</v>
      </c>
    </row>
    <row r="14" spans="1:26" ht="15.75">
      <c r="A14" s="14"/>
      <c r="B14" s="47"/>
      <c r="F14" s="48"/>
      <c r="J14" s="48"/>
      <c r="N14" s="48"/>
      <c r="O14" s="181"/>
      <c r="P14" s="181"/>
      <c r="R14" s="48"/>
      <c r="S14" s="181"/>
      <c r="T14" s="181"/>
      <c r="V14" s="48"/>
      <c r="W14" s="181"/>
      <c r="X14" s="181"/>
      <c r="Z14" s="48"/>
    </row>
    <row r="15" spans="1:26" ht="15.75">
      <c r="A15" s="7"/>
      <c r="F15" s="48"/>
      <c r="J15" s="48"/>
      <c r="K15" s="91"/>
      <c r="L15" s="182"/>
      <c r="M15" s="91"/>
      <c r="N15" s="92"/>
      <c r="O15" s="91"/>
      <c r="P15" s="91"/>
      <c r="R15" s="183"/>
      <c r="S15" s="91"/>
      <c r="T15" s="91"/>
      <c r="V15" s="183"/>
      <c r="W15" s="91"/>
      <c r="X15" s="91"/>
      <c r="Z15" s="183"/>
    </row>
    <row r="16" spans="1:28" ht="15.75">
      <c r="A16" s="33" t="s">
        <v>7</v>
      </c>
      <c r="B16" s="38"/>
      <c r="K16" s="91"/>
      <c r="L16" s="92"/>
      <c r="M16" s="91"/>
      <c r="N16" s="182"/>
      <c r="O16" s="184"/>
      <c r="P16" s="91"/>
      <c r="R16" s="185"/>
      <c r="S16" s="184"/>
      <c r="T16" s="91"/>
      <c r="V16" s="185"/>
      <c r="W16" s="184"/>
      <c r="X16" s="91"/>
      <c r="Z16" s="185"/>
      <c r="AA16" s="91"/>
      <c r="AB16" s="91"/>
    </row>
    <row r="17" spans="2:28" ht="15.75">
      <c r="B17" s="38"/>
      <c r="I17" s="37" t="s">
        <v>7</v>
      </c>
      <c r="K17" s="91"/>
      <c r="L17" s="92"/>
      <c r="M17" s="91"/>
      <c r="N17" s="182"/>
      <c r="O17" s="184"/>
      <c r="P17" s="91"/>
      <c r="R17" s="185"/>
      <c r="S17" s="184"/>
      <c r="T17" s="91"/>
      <c r="V17" s="185"/>
      <c r="W17" s="184"/>
      <c r="X17" s="91"/>
      <c r="Z17" s="185"/>
      <c r="AA17" s="91"/>
      <c r="AB17" s="91"/>
    </row>
    <row r="18" ht="15.75">
      <c r="B18" s="38"/>
    </row>
    <row r="19" ht="15.75">
      <c r="A19" s="51"/>
    </row>
    <row r="26" spans="1:2" ht="15.75">
      <c r="A26" s="99"/>
      <c r="B26" s="100"/>
    </row>
    <row r="27" spans="1:30" s="16" customFormat="1" ht="15.75">
      <c r="A27" s="99"/>
      <c r="B27" s="10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18"/>
      <c r="AD27" s="7"/>
    </row>
  </sheetData>
  <sheetProtection/>
  <printOptions/>
  <pageMargins left="0.7" right="0.7" top="0.75" bottom="0.75" header="0.3" footer="0.3"/>
  <pageSetup fitToHeight="1" fitToWidth="1" horizontalDpi="600" verticalDpi="600" orientation="landscape" scale="3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0.28125" style="8" customWidth="1"/>
    <col min="2" max="5" width="14.00390625" style="37" customWidth="1"/>
    <col min="6" max="6" width="11.8515625" style="16" customWidth="1"/>
    <col min="7" max="9" width="14.00390625" style="37" customWidth="1"/>
    <col min="10" max="10" width="11.8515625" style="16" customWidth="1"/>
    <col min="11" max="11" width="14.00390625" style="37" customWidth="1"/>
    <col min="12" max="13" width="11.28125" style="16" customWidth="1"/>
    <col min="14" max="14" width="11.8515625" style="16" customWidth="1"/>
    <col min="15" max="15" width="11.140625" style="16" customWidth="1"/>
    <col min="16" max="16" width="11.7109375" style="16" customWidth="1"/>
    <col min="17" max="17" width="10.8515625" style="16" customWidth="1"/>
    <col min="18" max="18" width="11.00390625" style="16" customWidth="1"/>
    <col min="19" max="19" width="11.140625" style="16" customWidth="1"/>
    <col min="20" max="20" width="11.7109375" style="16" customWidth="1"/>
    <col min="21" max="21" width="10.8515625" style="16" customWidth="1"/>
    <col min="22" max="22" width="11.00390625" style="16" customWidth="1"/>
    <col min="23" max="23" width="11.140625" style="16" customWidth="1"/>
    <col min="24" max="24" width="11.7109375" style="16" customWidth="1"/>
    <col min="25" max="25" width="10.8515625" style="16" customWidth="1"/>
    <col min="26" max="26" width="11.00390625" style="16" customWidth="1"/>
    <col min="27" max="27" width="14.140625" style="16" customWidth="1"/>
    <col min="28" max="28" width="13.7109375" style="14" bestFit="1" customWidth="1"/>
    <col min="29" max="29" width="10.8515625" style="18" customWidth="1"/>
    <col min="30" max="16384" width="9.140625" style="7" customWidth="1"/>
  </cols>
  <sheetData>
    <row r="1" ht="18.75">
      <c r="A1" s="67" t="s">
        <v>72</v>
      </c>
    </row>
    <row r="2" spans="1:29" s="5" customFormat="1" ht="18.75">
      <c r="A2" s="67" t="s">
        <v>146</v>
      </c>
      <c r="B2" s="39"/>
      <c r="C2" s="39"/>
      <c r="D2" s="39"/>
      <c r="E2" s="39"/>
      <c r="G2" s="39"/>
      <c r="H2" s="39"/>
      <c r="I2" s="39"/>
      <c r="K2" s="39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29" s="5" customFormat="1" ht="15.75">
      <c r="A3" s="68" t="s">
        <v>90</v>
      </c>
      <c r="B3" s="39"/>
      <c r="C3" s="39"/>
      <c r="D3" s="39"/>
      <c r="E3" s="39"/>
      <c r="F3" s="2" t="s">
        <v>7</v>
      </c>
      <c r="G3" s="39"/>
      <c r="H3" s="39"/>
      <c r="I3" s="39"/>
      <c r="J3" s="2" t="s">
        <v>7</v>
      </c>
      <c r="K3" s="39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29" s="5" customFormat="1" ht="15.75">
      <c r="A4" s="69" t="s">
        <v>89</v>
      </c>
      <c r="B4" s="39"/>
      <c r="C4" s="39"/>
      <c r="D4" s="39"/>
      <c r="E4" s="39"/>
      <c r="F4" s="2"/>
      <c r="G4" s="39"/>
      <c r="H4" s="39"/>
      <c r="I4" s="39"/>
      <c r="J4" s="2"/>
      <c r="K4" s="39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2:29" s="5" customFormat="1" ht="15.75">
      <c r="B5" s="39"/>
      <c r="C5" s="39"/>
      <c r="D5" s="39"/>
      <c r="E5" s="39"/>
      <c r="F5" s="2" t="s">
        <v>50</v>
      </c>
      <c r="G5" s="39"/>
      <c r="H5" s="39"/>
      <c r="I5" s="39"/>
      <c r="J5" s="2" t="s">
        <v>52</v>
      </c>
      <c r="K5" s="39" t="s">
        <v>86</v>
      </c>
      <c r="L5" s="2"/>
      <c r="M5" s="2"/>
      <c r="N5" s="2" t="s">
        <v>53</v>
      </c>
      <c r="O5" s="2"/>
      <c r="P5" s="2"/>
      <c r="Q5" s="2"/>
      <c r="R5" s="2" t="s">
        <v>49</v>
      </c>
      <c r="S5" s="2"/>
      <c r="T5" s="2"/>
      <c r="U5" s="2"/>
      <c r="V5" s="2" t="s">
        <v>50</v>
      </c>
      <c r="W5" s="2"/>
      <c r="X5" s="2"/>
      <c r="Y5" s="2"/>
      <c r="Z5" s="2" t="s">
        <v>52</v>
      </c>
      <c r="AA5" s="2" t="s">
        <v>1</v>
      </c>
      <c r="AB5" s="1" t="s">
        <v>1</v>
      </c>
      <c r="AC5" s="4" t="s">
        <v>2</v>
      </c>
    </row>
    <row r="6" spans="2:29" s="5" customFormat="1" ht="16.5" thickBot="1">
      <c r="B6" s="39" t="s">
        <v>10</v>
      </c>
      <c r="C6" s="39" t="s">
        <v>38</v>
      </c>
      <c r="D6" s="39" t="s">
        <v>39</v>
      </c>
      <c r="E6" s="39" t="s">
        <v>40</v>
      </c>
      <c r="F6" s="2" t="s">
        <v>91</v>
      </c>
      <c r="G6" s="39" t="s">
        <v>51</v>
      </c>
      <c r="H6" s="39" t="s">
        <v>41</v>
      </c>
      <c r="I6" s="39" t="s">
        <v>42</v>
      </c>
      <c r="J6" s="2" t="s">
        <v>91</v>
      </c>
      <c r="K6" s="39" t="s">
        <v>44</v>
      </c>
      <c r="L6" s="2" t="s">
        <v>48</v>
      </c>
      <c r="M6" s="2" t="s">
        <v>47</v>
      </c>
      <c r="N6" s="2" t="s">
        <v>91</v>
      </c>
      <c r="O6" s="2" t="s">
        <v>46</v>
      </c>
      <c r="P6" s="2" t="s">
        <v>45</v>
      </c>
      <c r="Q6" s="2" t="s">
        <v>37</v>
      </c>
      <c r="R6" s="2" t="s">
        <v>91</v>
      </c>
      <c r="S6" s="2" t="s">
        <v>38</v>
      </c>
      <c r="T6" s="2" t="s">
        <v>39</v>
      </c>
      <c r="U6" s="2" t="s">
        <v>40</v>
      </c>
      <c r="V6" s="2" t="s">
        <v>91</v>
      </c>
      <c r="W6" s="2" t="s">
        <v>51</v>
      </c>
      <c r="X6" s="2" t="s">
        <v>41</v>
      </c>
      <c r="Y6" s="2" t="s">
        <v>42</v>
      </c>
      <c r="Z6" s="2" t="s">
        <v>91</v>
      </c>
      <c r="AA6" s="2" t="s">
        <v>0</v>
      </c>
      <c r="AB6" s="1" t="s">
        <v>3</v>
      </c>
      <c r="AC6" s="4" t="s">
        <v>4</v>
      </c>
    </row>
    <row r="7" spans="1:29" s="31" customFormat="1" ht="16.5" thickBot="1">
      <c r="A7" s="199" t="s">
        <v>99</v>
      </c>
      <c r="B7" s="107">
        <v>110744.88</v>
      </c>
      <c r="C7" s="87">
        <v>0</v>
      </c>
      <c r="D7" s="87"/>
      <c r="E7" s="87">
        <v>0</v>
      </c>
      <c r="F7" s="110">
        <f aca="true" t="shared" si="0" ref="F7:F12">SUM(C7:E7)</f>
        <v>0</v>
      </c>
      <c r="G7" s="87"/>
      <c r="H7" s="87"/>
      <c r="I7" s="87"/>
      <c r="J7" s="108">
        <f aca="true" t="shared" si="1" ref="J7:J12">SUM(G7:I7)</f>
        <v>0</v>
      </c>
      <c r="K7" s="87"/>
      <c r="L7" s="87"/>
      <c r="M7" s="87"/>
      <c r="N7" s="105">
        <f aca="true" t="shared" si="2" ref="N7:N12">SUM(K7:M7)</f>
        <v>0</v>
      </c>
      <c r="O7" s="87"/>
      <c r="P7" s="87"/>
      <c r="Q7" s="87" t="s">
        <v>7</v>
      </c>
      <c r="R7" s="105">
        <f aca="true" t="shared" si="3" ref="R7:R12">SUM(O7:Q7)</f>
        <v>0</v>
      </c>
      <c r="S7" s="87"/>
      <c r="T7" s="87"/>
      <c r="U7" s="87" t="s">
        <v>7</v>
      </c>
      <c r="V7" s="105">
        <f aca="true" t="shared" si="4" ref="V7:V12">SUM(S7:U7)</f>
        <v>0</v>
      </c>
      <c r="W7" s="87"/>
      <c r="X7" s="87"/>
      <c r="Y7" s="87" t="s">
        <v>7</v>
      </c>
      <c r="Z7" s="105">
        <f aca="true" t="shared" si="5" ref="Z7:Z12">SUM(W7:Y7)</f>
        <v>0</v>
      </c>
      <c r="AA7" s="87">
        <f>F7+N7+R7+J7+V7+Z7</f>
        <v>0</v>
      </c>
      <c r="AB7" s="106">
        <f aca="true" t="shared" si="6" ref="AB7:AB12">B7-AA7</f>
        <v>110744.88</v>
      </c>
      <c r="AC7" s="73">
        <f aca="true" t="shared" si="7" ref="AC7:AC13">AA7/B7</f>
        <v>0</v>
      </c>
    </row>
    <row r="8" spans="1:29" s="31" customFormat="1" ht="16.5" thickBot="1">
      <c r="A8" s="199" t="s">
        <v>60</v>
      </c>
      <c r="B8" s="107">
        <v>9672</v>
      </c>
      <c r="C8" s="87"/>
      <c r="D8" s="87"/>
      <c r="E8" s="87"/>
      <c r="F8" s="110">
        <f t="shared" si="0"/>
        <v>0</v>
      </c>
      <c r="G8" s="87"/>
      <c r="H8" s="87"/>
      <c r="I8" s="87">
        <v>0</v>
      </c>
      <c r="J8" s="108">
        <f t="shared" si="1"/>
        <v>0</v>
      </c>
      <c r="K8" s="87"/>
      <c r="L8" s="87"/>
      <c r="M8" s="87"/>
      <c r="N8" s="105">
        <f t="shared" si="2"/>
        <v>0</v>
      </c>
      <c r="O8" s="87"/>
      <c r="P8" s="87"/>
      <c r="Q8" s="87"/>
      <c r="R8" s="105">
        <f t="shared" si="3"/>
        <v>0</v>
      </c>
      <c r="S8" s="87"/>
      <c r="T8" s="87"/>
      <c r="U8" s="87"/>
      <c r="V8" s="105">
        <f t="shared" si="4"/>
        <v>0</v>
      </c>
      <c r="W8" s="87"/>
      <c r="X8" s="87"/>
      <c r="Y8" s="87"/>
      <c r="Z8" s="105">
        <f t="shared" si="5"/>
        <v>0</v>
      </c>
      <c r="AA8" s="87">
        <f aca="true" t="shared" si="8" ref="AA8:AA13">F8+N8+R8+J8+V8+Z8</f>
        <v>0</v>
      </c>
      <c r="AB8" s="106">
        <f t="shared" si="6"/>
        <v>9672</v>
      </c>
      <c r="AC8" s="73">
        <f t="shared" si="7"/>
        <v>0</v>
      </c>
    </row>
    <row r="9" spans="1:29" s="31" customFormat="1" ht="16.5" thickBot="1">
      <c r="A9" s="199" t="s">
        <v>61</v>
      </c>
      <c r="B9" s="107">
        <v>10002</v>
      </c>
      <c r="C9" s="87"/>
      <c r="D9" s="87"/>
      <c r="E9" s="87"/>
      <c r="F9" s="110">
        <f t="shared" si="0"/>
        <v>0</v>
      </c>
      <c r="G9" s="87"/>
      <c r="H9" s="87">
        <v>0</v>
      </c>
      <c r="I9" s="87">
        <v>0</v>
      </c>
      <c r="J9" s="108">
        <f t="shared" si="1"/>
        <v>0</v>
      </c>
      <c r="K9" s="87"/>
      <c r="L9" s="87"/>
      <c r="M9" s="87"/>
      <c r="N9" s="105">
        <f t="shared" si="2"/>
        <v>0</v>
      </c>
      <c r="O9" s="87"/>
      <c r="P9" s="87"/>
      <c r="Q9" s="87"/>
      <c r="R9" s="105">
        <f t="shared" si="3"/>
        <v>0</v>
      </c>
      <c r="S9" s="87"/>
      <c r="T9" s="87"/>
      <c r="U9" s="87"/>
      <c r="V9" s="105">
        <f t="shared" si="4"/>
        <v>0</v>
      </c>
      <c r="W9" s="87"/>
      <c r="X9" s="87"/>
      <c r="Y9" s="87"/>
      <c r="Z9" s="105">
        <f t="shared" si="5"/>
        <v>0</v>
      </c>
      <c r="AA9" s="87">
        <f t="shared" si="8"/>
        <v>0</v>
      </c>
      <c r="AB9" s="106">
        <f t="shared" si="6"/>
        <v>10002</v>
      </c>
      <c r="AC9" s="73">
        <f t="shared" si="7"/>
        <v>0</v>
      </c>
    </row>
    <row r="10" spans="1:29" ht="16.5" thickBot="1">
      <c r="A10" s="199" t="s">
        <v>62</v>
      </c>
      <c r="B10" s="40">
        <v>8016.83</v>
      </c>
      <c r="C10" s="87">
        <v>0</v>
      </c>
      <c r="D10" s="87"/>
      <c r="E10" s="87"/>
      <c r="F10" s="111">
        <f t="shared" si="0"/>
        <v>0</v>
      </c>
      <c r="G10" s="87"/>
      <c r="H10" s="87"/>
      <c r="I10" s="87"/>
      <c r="J10" s="109">
        <f t="shared" si="1"/>
        <v>0</v>
      </c>
      <c r="K10" s="72"/>
      <c r="L10" s="112"/>
      <c r="M10" s="112"/>
      <c r="N10" s="101">
        <f t="shared" si="2"/>
        <v>0</v>
      </c>
      <c r="O10" s="112"/>
      <c r="P10" s="112"/>
      <c r="Q10" s="112"/>
      <c r="R10" s="104">
        <f t="shared" si="3"/>
        <v>0</v>
      </c>
      <c r="S10" s="112"/>
      <c r="T10" s="112"/>
      <c r="U10" s="112"/>
      <c r="V10" s="104">
        <f t="shared" si="4"/>
        <v>0</v>
      </c>
      <c r="W10" s="112"/>
      <c r="X10" s="112"/>
      <c r="Y10" s="112"/>
      <c r="Z10" s="104">
        <f t="shared" si="5"/>
        <v>0</v>
      </c>
      <c r="AA10" s="87">
        <f t="shared" si="8"/>
        <v>0</v>
      </c>
      <c r="AB10" s="106">
        <f t="shared" si="6"/>
        <v>8016.83</v>
      </c>
      <c r="AC10" s="73">
        <f t="shared" si="7"/>
        <v>0</v>
      </c>
    </row>
    <row r="11" spans="1:29" ht="16.5" thickBot="1">
      <c r="A11" s="199" t="s">
        <v>63</v>
      </c>
      <c r="B11" s="40">
        <v>4086</v>
      </c>
      <c r="C11" s="158">
        <v>109.67</v>
      </c>
      <c r="D11" s="87"/>
      <c r="E11" s="87"/>
      <c r="F11" s="111">
        <f t="shared" si="0"/>
        <v>109.67</v>
      </c>
      <c r="G11" s="87"/>
      <c r="H11" s="87"/>
      <c r="I11" s="87"/>
      <c r="J11" s="109">
        <f t="shared" si="1"/>
        <v>0</v>
      </c>
      <c r="K11" s="72"/>
      <c r="L11" s="112"/>
      <c r="M11" s="112"/>
      <c r="N11" s="101">
        <f t="shared" si="2"/>
        <v>0</v>
      </c>
      <c r="O11" s="112"/>
      <c r="P11" s="112"/>
      <c r="Q11" s="112"/>
      <c r="R11" s="104">
        <f t="shared" si="3"/>
        <v>0</v>
      </c>
      <c r="S11" s="112"/>
      <c r="T11" s="112"/>
      <c r="U11" s="112"/>
      <c r="V11" s="104">
        <f t="shared" si="4"/>
        <v>0</v>
      </c>
      <c r="W11" s="112"/>
      <c r="X11" s="112"/>
      <c r="Y11" s="112"/>
      <c r="Z11" s="104">
        <f t="shared" si="5"/>
        <v>0</v>
      </c>
      <c r="AA11" s="87">
        <f t="shared" si="8"/>
        <v>109.67</v>
      </c>
      <c r="AB11" s="106">
        <f t="shared" si="6"/>
        <v>3976.33</v>
      </c>
      <c r="AC11" s="73">
        <f t="shared" si="7"/>
        <v>0.026840430739109154</v>
      </c>
    </row>
    <row r="12" spans="1:29" ht="16.5" thickBot="1">
      <c r="A12" s="291" t="s">
        <v>180</v>
      </c>
      <c r="B12" s="41">
        <v>5823.47</v>
      </c>
      <c r="C12" s="167">
        <v>4.39</v>
      </c>
      <c r="D12" s="167"/>
      <c r="E12" s="167"/>
      <c r="F12" s="292">
        <f t="shared" si="0"/>
        <v>4.39</v>
      </c>
      <c r="G12" s="167"/>
      <c r="H12" s="167"/>
      <c r="I12" s="167"/>
      <c r="J12" s="293">
        <f t="shared" si="1"/>
        <v>0</v>
      </c>
      <c r="K12" s="41"/>
      <c r="L12" s="294"/>
      <c r="M12" s="294"/>
      <c r="N12" s="295">
        <f t="shared" si="2"/>
        <v>0</v>
      </c>
      <c r="O12" s="294"/>
      <c r="P12" s="294"/>
      <c r="Q12" s="294"/>
      <c r="R12" s="296">
        <f t="shared" si="3"/>
        <v>0</v>
      </c>
      <c r="S12" s="294"/>
      <c r="T12" s="294"/>
      <c r="U12" s="294"/>
      <c r="V12" s="296">
        <f t="shared" si="4"/>
        <v>0</v>
      </c>
      <c r="W12" s="294"/>
      <c r="X12" s="294"/>
      <c r="Y12" s="294"/>
      <c r="Z12" s="296">
        <f t="shared" si="5"/>
        <v>0</v>
      </c>
      <c r="AA12" s="167">
        <f t="shared" si="8"/>
        <v>4.39</v>
      </c>
      <c r="AB12" s="297">
        <f t="shared" si="6"/>
        <v>5819.08</v>
      </c>
      <c r="AC12" s="298">
        <f t="shared" si="7"/>
        <v>0.000753846074591266</v>
      </c>
    </row>
    <row r="13" spans="1:29" ht="16.5" thickBot="1">
      <c r="A13" s="35" t="s">
        <v>0</v>
      </c>
      <c r="B13" s="45">
        <f>SUM(B7:B12)</f>
        <v>148345.18</v>
      </c>
      <c r="C13" s="103">
        <f aca="true" t="shared" si="9" ref="C13:AB13">SUM(C7:C12)</f>
        <v>114.06</v>
      </c>
      <c r="D13" s="103">
        <f t="shared" si="9"/>
        <v>0</v>
      </c>
      <c r="E13" s="103">
        <f t="shared" si="9"/>
        <v>0</v>
      </c>
      <c r="F13" s="45">
        <f t="shared" si="9"/>
        <v>114.06</v>
      </c>
      <c r="G13" s="103">
        <f t="shared" si="9"/>
        <v>0</v>
      </c>
      <c r="H13" s="103">
        <f t="shared" si="9"/>
        <v>0</v>
      </c>
      <c r="I13" s="103">
        <f t="shared" si="9"/>
        <v>0</v>
      </c>
      <c r="J13" s="45">
        <f t="shared" si="9"/>
        <v>0</v>
      </c>
      <c r="K13" s="45">
        <f t="shared" si="9"/>
        <v>0</v>
      </c>
      <c r="L13" s="45">
        <f t="shared" si="9"/>
        <v>0</v>
      </c>
      <c r="M13" s="45">
        <f t="shared" si="9"/>
        <v>0</v>
      </c>
      <c r="N13" s="45">
        <f t="shared" si="9"/>
        <v>0</v>
      </c>
      <c r="O13" s="45">
        <f t="shared" si="9"/>
        <v>0</v>
      </c>
      <c r="P13" s="45">
        <f t="shared" si="9"/>
        <v>0</v>
      </c>
      <c r="Q13" s="45">
        <f t="shared" si="9"/>
        <v>0</v>
      </c>
      <c r="R13" s="45">
        <f t="shared" si="9"/>
        <v>0</v>
      </c>
      <c r="S13" s="45">
        <f aca="true" t="shared" si="10" ref="S13:Z13">SUM(S7:S12)</f>
        <v>0</v>
      </c>
      <c r="T13" s="45">
        <f t="shared" si="10"/>
        <v>0</v>
      </c>
      <c r="U13" s="45">
        <f t="shared" si="10"/>
        <v>0</v>
      </c>
      <c r="V13" s="45">
        <f t="shared" si="10"/>
        <v>0</v>
      </c>
      <c r="W13" s="45">
        <f t="shared" si="10"/>
        <v>0</v>
      </c>
      <c r="X13" s="45">
        <f t="shared" si="10"/>
        <v>0</v>
      </c>
      <c r="Y13" s="45">
        <f t="shared" si="10"/>
        <v>0</v>
      </c>
      <c r="Z13" s="45">
        <f t="shared" si="10"/>
        <v>0</v>
      </c>
      <c r="AA13" s="87">
        <f t="shared" si="8"/>
        <v>114.06</v>
      </c>
      <c r="AB13" s="45">
        <f t="shared" si="9"/>
        <v>148231.11999999997</v>
      </c>
      <c r="AC13" s="13">
        <f t="shared" si="7"/>
        <v>0.000768882413301194</v>
      </c>
    </row>
    <row r="14" spans="1:26" ht="15.75">
      <c r="A14" s="14"/>
      <c r="B14" s="47"/>
      <c r="C14" s="47"/>
      <c r="D14" s="47"/>
      <c r="E14" s="47"/>
      <c r="F14" s="23"/>
      <c r="G14" s="47"/>
      <c r="H14" s="47"/>
      <c r="I14" s="47"/>
      <c r="J14" s="23"/>
      <c r="K14" s="47"/>
      <c r="N14" s="23"/>
      <c r="O14" s="17"/>
      <c r="P14" s="17"/>
      <c r="R14" s="23"/>
      <c r="S14" s="17"/>
      <c r="T14" s="17"/>
      <c r="V14" s="23"/>
      <c r="W14" s="17"/>
      <c r="X14" s="17"/>
      <c r="Z14" s="23"/>
    </row>
    <row r="15" spans="1:26" ht="15.75">
      <c r="A15" s="7"/>
      <c r="F15" s="25"/>
      <c r="J15" s="25"/>
      <c r="L15" s="26"/>
      <c r="M15" s="19"/>
      <c r="N15" s="25"/>
      <c r="O15" s="19"/>
      <c r="P15" s="19"/>
      <c r="R15" s="22"/>
      <c r="S15" s="19"/>
      <c r="T15" s="19"/>
      <c r="V15" s="22"/>
      <c r="W15" s="19"/>
      <c r="X15" s="19"/>
      <c r="Z15" s="22"/>
    </row>
    <row r="16" spans="1:29" s="273" customFormat="1" ht="11.25">
      <c r="A16" s="269"/>
      <c r="B16" s="270"/>
      <c r="C16" s="270"/>
      <c r="D16" s="270"/>
      <c r="E16" s="270"/>
      <c r="F16" s="278"/>
      <c r="G16" s="270"/>
      <c r="H16" s="287"/>
      <c r="I16" s="96"/>
      <c r="N16" s="278"/>
      <c r="O16" s="96"/>
      <c r="P16" s="96"/>
      <c r="Q16" s="96"/>
      <c r="R16" s="289"/>
      <c r="S16" s="96"/>
      <c r="T16" s="96"/>
      <c r="U16" s="96"/>
      <c r="V16" s="289"/>
      <c r="W16" s="96"/>
      <c r="X16" s="96"/>
      <c r="Y16" s="96"/>
      <c r="Z16" s="289"/>
      <c r="AA16" s="96"/>
      <c r="AB16" s="271"/>
      <c r="AC16" s="272"/>
    </row>
    <row r="17" spans="1:29" s="273" customFormat="1" ht="11.25">
      <c r="A17" s="269"/>
      <c r="B17" s="274"/>
      <c r="C17" s="270"/>
      <c r="D17" s="270"/>
      <c r="E17" s="270"/>
      <c r="F17" s="287"/>
      <c r="G17" s="270"/>
      <c r="H17" s="278"/>
      <c r="I17" s="96"/>
      <c r="N17" s="287"/>
      <c r="O17" s="96"/>
      <c r="P17" s="96"/>
      <c r="Q17" s="96"/>
      <c r="R17" s="287"/>
      <c r="S17" s="96"/>
      <c r="T17" s="96"/>
      <c r="U17" s="96"/>
      <c r="V17" s="287"/>
      <c r="W17" s="96"/>
      <c r="X17" s="96"/>
      <c r="Y17" s="96"/>
      <c r="Z17" s="287"/>
      <c r="AA17" s="96"/>
      <c r="AB17" s="271"/>
      <c r="AC17" s="272"/>
    </row>
    <row r="18" spans="1:29" s="273" customFormat="1" ht="11.25">
      <c r="A18" s="276"/>
      <c r="B18" s="274"/>
      <c r="C18" s="270"/>
      <c r="D18" s="270"/>
      <c r="E18" s="270"/>
      <c r="F18" s="96"/>
      <c r="G18" s="270"/>
      <c r="H18" s="125"/>
      <c r="I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96"/>
      <c r="AB18" s="97"/>
      <c r="AC18" s="272"/>
    </row>
    <row r="19" spans="1:29" s="273" customFormat="1" ht="11.25">
      <c r="A19" s="276"/>
      <c r="B19" s="274"/>
      <c r="C19" s="274"/>
      <c r="D19" s="274"/>
      <c r="E19" s="274"/>
      <c r="F19" s="125"/>
      <c r="G19" s="274"/>
      <c r="H19" s="275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272"/>
    </row>
    <row r="20" spans="1:29" s="273" customFormat="1" ht="11.25">
      <c r="A20" s="276"/>
      <c r="B20" s="274"/>
      <c r="C20" s="274"/>
      <c r="D20" s="274"/>
      <c r="E20" s="274"/>
      <c r="F20" s="125"/>
      <c r="G20" s="274"/>
      <c r="H20" s="275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8"/>
      <c r="AC20" s="272"/>
    </row>
    <row r="21" spans="1:29" s="273" customFormat="1" ht="11.25">
      <c r="A21" s="290"/>
      <c r="B21" s="268"/>
      <c r="C21" s="268"/>
      <c r="D21" s="268"/>
      <c r="E21" s="268"/>
      <c r="F21" s="96"/>
      <c r="G21" s="268"/>
      <c r="H21" s="288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8"/>
      <c r="AC21" s="272"/>
    </row>
    <row r="22" spans="1:29" s="273" customFormat="1" ht="11.25" customHeight="1">
      <c r="A22" s="277"/>
      <c r="B22" s="268"/>
      <c r="C22" s="268"/>
      <c r="D22" s="268"/>
      <c r="E22" s="268"/>
      <c r="F22" s="96"/>
      <c r="G22" s="268"/>
      <c r="H22" s="288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271"/>
      <c r="AC22" s="272"/>
    </row>
    <row r="23" spans="1:29" s="273" customFormat="1" ht="11.25" customHeight="1">
      <c r="A23" s="277"/>
      <c r="B23" s="268"/>
      <c r="C23" s="268"/>
      <c r="D23" s="268"/>
      <c r="E23" s="268"/>
      <c r="F23" s="96"/>
      <c r="G23" s="268"/>
      <c r="H23" s="288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271"/>
      <c r="AC23" s="272"/>
    </row>
    <row r="24" spans="1:29" s="273" customFormat="1" ht="11.25">
      <c r="A24" s="277"/>
      <c r="B24" s="268"/>
      <c r="C24" s="268"/>
      <c r="D24" s="268"/>
      <c r="E24" s="268"/>
      <c r="F24" s="96"/>
      <c r="G24" s="268"/>
      <c r="H24" s="288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271"/>
      <c r="AC24" s="272"/>
    </row>
    <row r="25" spans="1:29" s="273" customFormat="1" ht="11.25">
      <c r="A25" s="279"/>
      <c r="B25" s="268"/>
      <c r="C25" s="278"/>
      <c r="D25" s="278"/>
      <c r="E25" s="278"/>
      <c r="F25" s="278"/>
      <c r="G25" s="268"/>
      <c r="H25" s="288"/>
      <c r="N25" s="278"/>
      <c r="O25" s="96"/>
      <c r="P25" s="96"/>
      <c r="Q25" s="96"/>
      <c r="R25" s="278"/>
      <c r="S25" s="96"/>
      <c r="T25" s="96"/>
      <c r="U25" s="96"/>
      <c r="V25" s="278"/>
      <c r="W25" s="96"/>
      <c r="X25" s="96"/>
      <c r="Y25" s="96"/>
      <c r="Z25" s="278"/>
      <c r="AA25" s="278"/>
      <c r="AB25" s="271"/>
      <c r="AC25" s="272"/>
    </row>
    <row r="26" spans="1:29" s="273" customFormat="1" ht="11.25">
      <c r="A26" s="277"/>
      <c r="B26" s="268"/>
      <c r="C26" s="268"/>
      <c r="D26" s="268"/>
      <c r="E26" s="268"/>
      <c r="F26" s="96"/>
      <c r="G26" s="268"/>
      <c r="H26" s="288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125"/>
      <c r="AB26" s="271"/>
      <c r="AC26" s="272"/>
    </row>
    <row r="27" spans="1:29" s="273" customFormat="1" ht="11.25">
      <c r="A27" s="279"/>
      <c r="B27" s="268"/>
      <c r="C27" s="278"/>
      <c r="D27" s="278"/>
      <c r="E27" s="278"/>
      <c r="F27" s="278"/>
      <c r="G27" s="268"/>
      <c r="H27" s="288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271"/>
      <c r="AC27" s="272"/>
    </row>
    <row r="28" spans="1:29" s="273" customFormat="1" ht="11.25">
      <c r="A28" s="277"/>
      <c r="B28" s="268"/>
      <c r="C28" s="268"/>
      <c r="D28" s="268"/>
      <c r="E28" s="268"/>
      <c r="F28" s="96"/>
      <c r="G28" s="268"/>
      <c r="H28" s="28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271"/>
      <c r="AC28" s="272"/>
    </row>
    <row r="29" spans="1:29" s="273" customFormat="1" ht="11.25">
      <c r="A29" s="277"/>
      <c r="B29" s="268"/>
      <c r="C29" s="268"/>
      <c r="D29" s="268"/>
      <c r="E29" s="268"/>
      <c r="F29" s="96"/>
      <c r="G29" s="268"/>
      <c r="H29" s="288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271"/>
      <c r="AC29" s="272"/>
    </row>
    <row r="30" spans="1:29" s="273" customFormat="1" ht="11.25">
      <c r="A30" s="277"/>
      <c r="B30" s="268"/>
      <c r="C30" s="268"/>
      <c r="D30" s="268"/>
      <c r="E30" s="268"/>
      <c r="F30" s="96"/>
      <c r="G30" s="268"/>
      <c r="H30" s="288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271"/>
      <c r="AC30" s="272"/>
    </row>
    <row r="31" spans="1:29" s="273" customFormat="1" ht="11.25">
      <c r="A31" s="277"/>
      <c r="B31" s="268"/>
      <c r="C31" s="268"/>
      <c r="D31" s="268"/>
      <c r="E31" s="268"/>
      <c r="F31" s="96"/>
      <c r="G31" s="268"/>
      <c r="H31" s="288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271"/>
      <c r="AC31" s="272"/>
    </row>
    <row r="32" spans="1:29" s="273" customFormat="1" ht="11.25">
      <c r="A32" s="279"/>
      <c r="B32" s="268"/>
      <c r="C32" s="278"/>
      <c r="D32" s="278"/>
      <c r="E32" s="278"/>
      <c r="F32" s="278"/>
      <c r="G32" s="268"/>
      <c r="H32" s="288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271"/>
      <c r="AC32" s="272"/>
    </row>
    <row r="33" spans="1:29" s="273" customFormat="1" ht="11.25">
      <c r="A33" s="279"/>
      <c r="B33" s="268"/>
      <c r="C33" s="268"/>
      <c r="D33" s="268"/>
      <c r="E33" s="268"/>
      <c r="F33" s="268"/>
      <c r="G33" s="268"/>
      <c r="H33" s="288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271"/>
      <c r="AC33" s="272"/>
    </row>
    <row r="34" spans="1:29" s="128" customFormat="1" ht="15.75">
      <c r="A34" s="280"/>
      <c r="B34" s="47"/>
      <c r="C34" s="47"/>
      <c r="D34" s="47"/>
      <c r="E34" s="47"/>
      <c r="F34" s="27"/>
      <c r="G34" s="47"/>
      <c r="H34" s="47"/>
      <c r="I34" s="47"/>
      <c r="J34" s="27"/>
      <c r="K34" s="4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1"/>
      <c r="AC34" s="282"/>
    </row>
    <row r="35" spans="1:29" s="128" customFormat="1" ht="15.75">
      <c r="A35" s="269"/>
      <c r="B35" s="270"/>
      <c r="C35" s="270"/>
      <c r="D35" s="270"/>
      <c r="E35" s="270"/>
      <c r="F35" s="278"/>
      <c r="G35" s="270"/>
      <c r="H35" s="287"/>
      <c r="I35" s="47"/>
      <c r="J35" s="27"/>
      <c r="K35" s="4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1"/>
      <c r="AC35" s="282"/>
    </row>
    <row r="36" spans="1:29" s="128" customFormat="1" ht="15.75">
      <c r="A36" s="269"/>
      <c r="B36" s="274"/>
      <c r="C36" s="270"/>
      <c r="D36" s="270"/>
      <c r="E36" s="270"/>
      <c r="F36" s="287"/>
      <c r="G36" s="270"/>
      <c r="H36" s="278"/>
      <c r="I36" s="47"/>
      <c r="J36" s="27"/>
      <c r="K36" s="4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1"/>
      <c r="AC36" s="282"/>
    </row>
    <row r="37" spans="1:29" s="128" customFormat="1" ht="15.75">
      <c r="A37" s="276"/>
      <c r="B37" s="274"/>
      <c r="C37" s="270"/>
      <c r="D37" s="270"/>
      <c r="E37" s="270"/>
      <c r="F37" s="96"/>
      <c r="G37" s="270"/>
      <c r="H37" s="125"/>
      <c r="I37" s="47"/>
      <c r="J37" s="27"/>
      <c r="K37" s="4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1"/>
      <c r="AC37" s="282"/>
    </row>
    <row r="38" spans="1:29" s="128" customFormat="1" ht="15.75">
      <c r="A38" s="276"/>
      <c r="B38" s="274"/>
      <c r="C38" s="274"/>
      <c r="D38" s="274"/>
      <c r="E38" s="274"/>
      <c r="F38" s="125"/>
      <c r="G38" s="274"/>
      <c r="H38" s="275"/>
      <c r="I38" s="47"/>
      <c r="J38" s="27"/>
      <c r="K38" s="4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1"/>
      <c r="AC38" s="282"/>
    </row>
    <row r="39" spans="1:29" s="128" customFormat="1" ht="15.75">
      <c r="A39" s="276"/>
      <c r="B39" s="274"/>
      <c r="C39" s="274"/>
      <c r="D39" s="274"/>
      <c r="E39" s="274"/>
      <c r="F39" s="125"/>
      <c r="G39" s="274"/>
      <c r="H39" s="275"/>
      <c r="I39" s="47"/>
      <c r="J39" s="27"/>
      <c r="K39" s="4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1"/>
      <c r="AC39" s="282"/>
    </row>
    <row r="40" spans="1:29" s="128" customFormat="1" ht="15.75">
      <c r="A40" s="290"/>
      <c r="B40" s="268"/>
      <c r="C40" s="268"/>
      <c r="D40" s="268"/>
      <c r="E40" s="268"/>
      <c r="F40" s="270"/>
      <c r="G40" s="268"/>
      <c r="H40" s="288"/>
      <c r="I40" s="47"/>
      <c r="J40" s="27"/>
      <c r="K40" s="4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1"/>
      <c r="AC40" s="282"/>
    </row>
    <row r="41" spans="1:29" s="128" customFormat="1" ht="15.75">
      <c r="A41" s="277"/>
      <c r="B41" s="268"/>
      <c r="C41" s="268"/>
      <c r="D41" s="268"/>
      <c r="E41" s="268"/>
      <c r="F41" s="270"/>
      <c r="G41" s="268"/>
      <c r="H41" s="288"/>
      <c r="I41" s="47"/>
      <c r="J41" s="27"/>
      <c r="K41" s="4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1"/>
      <c r="AC41" s="282"/>
    </row>
    <row r="42" spans="1:29" s="128" customFormat="1" ht="15.75">
      <c r="A42" s="279"/>
      <c r="B42" s="268"/>
      <c r="C42" s="268"/>
      <c r="D42" s="268"/>
      <c r="E42" s="268"/>
      <c r="F42" s="268"/>
      <c r="G42" s="268"/>
      <c r="H42" s="288"/>
      <c r="I42" s="47"/>
      <c r="J42" s="27"/>
      <c r="K42" s="4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1"/>
      <c r="AC42" s="282"/>
    </row>
    <row r="43" spans="1:29" s="128" customFormat="1" ht="15.75">
      <c r="A43" s="277"/>
      <c r="B43" s="268"/>
      <c r="C43" s="268"/>
      <c r="D43" s="268"/>
      <c r="E43" s="268"/>
      <c r="F43" s="270"/>
      <c r="G43" s="268"/>
      <c r="H43" s="288"/>
      <c r="I43" s="47"/>
      <c r="J43" s="27"/>
      <c r="K43" s="4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1"/>
      <c r="AC43" s="282"/>
    </row>
    <row r="44" spans="1:29" s="128" customFormat="1" ht="15.75">
      <c r="A44" s="277"/>
      <c r="B44" s="268"/>
      <c r="C44" s="268"/>
      <c r="D44" s="268"/>
      <c r="E44" s="268"/>
      <c r="F44" s="270"/>
      <c r="G44" s="268"/>
      <c r="H44" s="288"/>
      <c r="I44" s="47"/>
      <c r="J44" s="27"/>
      <c r="K44" s="4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1"/>
      <c r="AC44" s="282"/>
    </row>
    <row r="45" spans="1:29" s="128" customFormat="1" ht="15.75">
      <c r="A45" s="279"/>
      <c r="B45" s="268"/>
      <c r="C45" s="268"/>
      <c r="D45" s="268"/>
      <c r="E45" s="268"/>
      <c r="F45" s="268"/>
      <c r="G45" s="268"/>
      <c r="H45" s="288"/>
      <c r="I45" s="47"/>
      <c r="J45" s="27"/>
      <c r="K45" s="4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1"/>
      <c r="AC45" s="282"/>
    </row>
    <row r="46" spans="1:29" s="128" customFormat="1" ht="15.75">
      <c r="A46" s="279"/>
      <c r="B46" s="268"/>
      <c r="C46" s="268"/>
      <c r="D46" s="268"/>
      <c r="E46" s="268"/>
      <c r="F46" s="268"/>
      <c r="G46" s="268"/>
      <c r="H46" s="288"/>
      <c r="I46" s="47"/>
      <c r="J46" s="27"/>
      <c r="K46" s="4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1"/>
      <c r="AC46" s="282"/>
    </row>
    <row r="47" spans="1:29" s="128" customFormat="1" ht="15.75">
      <c r="A47" s="280"/>
      <c r="B47" s="47"/>
      <c r="C47" s="47"/>
      <c r="D47" s="47"/>
      <c r="E47" s="47"/>
      <c r="F47" s="27"/>
      <c r="G47" s="47"/>
      <c r="H47" s="47"/>
      <c r="I47" s="47"/>
      <c r="J47" s="27"/>
      <c r="K47" s="4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1"/>
      <c r="AC47" s="282"/>
    </row>
    <row r="48" spans="1:29" s="128" customFormat="1" ht="15.75">
      <c r="A48" s="269"/>
      <c r="B48" s="270"/>
      <c r="C48" s="270"/>
      <c r="D48" s="270"/>
      <c r="E48" s="270"/>
      <c r="F48" s="278"/>
      <c r="G48" s="270"/>
      <c r="H48" s="287"/>
      <c r="I48" s="47"/>
      <c r="J48" s="27"/>
      <c r="K48" s="4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1"/>
      <c r="AC48" s="282"/>
    </row>
    <row r="49" spans="1:29" s="128" customFormat="1" ht="15.75">
      <c r="A49" s="269"/>
      <c r="B49" s="274"/>
      <c r="C49" s="270"/>
      <c r="D49" s="270"/>
      <c r="E49" s="270"/>
      <c r="F49" s="287"/>
      <c r="G49" s="270"/>
      <c r="H49" s="278"/>
      <c r="I49" s="47"/>
      <c r="J49" s="27"/>
      <c r="K49" s="4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1"/>
      <c r="AC49" s="282"/>
    </row>
    <row r="50" spans="1:29" s="128" customFormat="1" ht="15.75">
      <c r="A50" s="276"/>
      <c r="B50" s="274"/>
      <c r="C50" s="270"/>
      <c r="D50" s="270"/>
      <c r="E50" s="270"/>
      <c r="F50" s="96"/>
      <c r="G50" s="270"/>
      <c r="H50" s="125"/>
      <c r="I50" s="47"/>
      <c r="J50" s="27"/>
      <c r="K50" s="4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1"/>
      <c r="AC50" s="282"/>
    </row>
    <row r="51" spans="1:29" s="128" customFormat="1" ht="15.75">
      <c r="A51" s="276"/>
      <c r="B51" s="274"/>
      <c r="C51" s="274"/>
      <c r="D51" s="274"/>
      <c r="E51" s="274"/>
      <c r="F51" s="125"/>
      <c r="G51" s="274"/>
      <c r="H51" s="275"/>
      <c r="I51" s="47"/>
      <c r="J51" s="27"/>
      <c r="K51" s="4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1"/>
      <c r="AC51" s="282"/>
    </row>
    <row r="52" spans="1:29" s="128" customFormat="1" ht="15.75">
      <c r="A52" s="276"/>
      <c r="B52" s="274"/>
      <c r="C52" s="274"/>
      <c r="D52" s="274"/>
      <c r="E52" s="274"/>
      <c r="F52" s="125"/>
      <c r="G52" s="274"/>
      <c r="H52" s="275"/>
      <c r="I52" s="47"/>
      <c r="J52" s="27"/>
      <c r="K52" s="4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1"/>
      <c r="AC52" s="282"/>
    </row>
    <row r="53" spans="1:29" s="128" customFormat="1" ht="15.75">
      <c r="A53" s="290"/>
      <c r="B53" s="268"/>
      <c r="C53" s="268"/>
      <c r="D53" s="268"/>
      <c r="E53" s="268"/>
      <c r="F53" s="270"/>
      <c r="G53" s="268"/>
      <c r="H53" s="288"/>
      <c r="I53" s="47"/>
      <c r="J53" s="27"/>
      <c r="K53" s="4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1"/>
      <c r="AC53" s="282"/>
    </row>
    <row r="54" spans="1:29" s="128" customFormat="1" ht="15.75">
      <c r="A54" s="277"/>
      <c r="B54" s="268"/>
      <c r="C54" s="268"/>
      <c r="D54" s="268"/>
      <c r="E54" s="268"/>
      <c r="F54" s="270"/>
      <c r="G54" s="268"/>
      <c r="H54" s="288"/>
      <c r="I54" s="47"/>
      <c r="J54" s="27"/>
      <c r="K54" s="4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1"/>
      <c r="AC54" s="282"/>
    </row>
    <row r="55" spans="1:29" s="128" customFormat="1" ht="15.75">
      <c r="A55" s="279"/>
      <c r="B55" s="268"/>
      <c r="C55" s="268"/>
      <c r="D55" s="268"/>
      <c r="E55" s="268"/>
      <c r="F55" s="268"/>
      <c r="G55" s="268"/>
      <c r="H55" s="288"/>
      <c r="I55" s="47"/>
      <c r="J55" s="27"/>
      <c r="K55" s="4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1"/>
      <c r="AC55" s="282"/>
    </row>
    <row r="56" spans="1:29" s="128" customFormat="1" ht="15.75">
      <c r="A56" s="277"/>
      <c r="B56" s="268"/>
      <c r="C56" s="268"/>
      <c r="D56" s="268"/>
      <c r="E56" s="268"/>
      <c r="F56" s="268"/>
      <c r="G56" s="268"/>
      <c r="H56" s="288"/>
      <c r="I56" s="47"/>
      <c r="J56" s="27"/>
      <c r="K56" s="4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1"/>
      <c r="AC56" s="282"/>
    </row>
    <row r="57" spans="1:29" s="128" customFormat="1" ht="15.75">
      <c r="A57" s="279"/>
      <c r="B57" s="268"/>
      <c r="C57" s="268"/>
      <c r="D57" s="268"/>
      <c r="E57" s="268"/>
      <c r="F57" s="268"/>
      <c r="G57" s="268"/>
      <c r="H57" s="288"/>
      <c r="I57" s="47"/>
      <c r="J57" s="27"/>
      <c r="K57" s="4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1"/>
      <c r="AC57" s="282"/>
    </row>
    <row r="58" spans="1:29" s="128" customFormat="1" ht="15.75">
      <c r="A58" s="277"/>
      <c r="B58" s="268"/>
      <c r="C58" s="268"/>
      <c r="D58" s="268"/>
      <c r="E58" s="268"/>
      <c r="F58" s="270"/>
      <c r="G58" s="268"/>
      <c r="H58" s="288"/>
      <c r="I58" s="47"/>
      <c r="J58" s="27"/>
      <c r="K58" s="4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1"/>
      <c r="AC58" s="282"/>
    </row>
    <row r="59" spans="1:29" s="128" customFormat="1" ht="15.75">
      <c r="A59" s="277"/>
      <c r="B59" s="268"/>
      <c r="C59" s="268"/>
      <c r="D59" s="268"/>
      <c r="E59" s="268"/>
      <c r="F59" s="270"/>
      <c r="G59" s="268"/>
      <c r="H59" s="288"/>
      <c r="I59" s="47"/>
      <c r="J59" s="27"/>
      <c r="K59" s="4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1"/>
      <c r="AC59" s="282"/>
    </row>
    <row r="60" spans="1:29" s="128" customFormat="1" ht="15.75">
      <c r="A60" s="277"/>
      <c r="B60" s="268"/>
      <c r="C60" s="268"/>
      <c r="D60" s="268"/>
      <c r="E60" s="268"/>
      <c r="F60" s="270"/>
      <c r="G60" s="268"/>
      <c r="H60" s="288"/>
      <c r="I60" s="47"/>
      <c r="J60" s="27"/>
      <c r="K60" s="4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1"/>
      <c r="AC60" s="282"/>
    </row>
    <row r="61" spans="1:29" s="128" customFormat="1" ht="15.75">
      <c r="A61" s="279"/>
      <c r="B61" s="268"/>
      <c r="C61" s="268"/>
      <c r="D61" s="268"/>
      <c r="E61" s="268"/>
      <c r="F61" s="268"/>
      <c r="G61" s="268"/>
      <c r="H61" s="288"/>
      <c r="I61" s="47"/>
      <c r="J61" s="27"/>
      <c r="K61" s="4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1"/>
      <c r="AC61" s="282"/>
    </row>
    <row r="62" spans="1:29" s="128" customFormat="1" ht="15.75">
      <c r="A62" s="279"/>
      <c r="B62" s="268"/>
      <c r="C62" s="268"/>
      <c r="D62" s="268"/>
      <c r="E62" s="268"/>
      <c r="F62" s="268"/>
      <c r="G62" s="268"/>
      <c r="H62" s="288"/>
      <c r="I62" s="47"/>
      <c r="J62" s="27"/>
      <c r="K62" s="4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1"/>
      <c r="AC62" s="282"/>
    </row>
    <row r="63" spans="1:29" s="128" customFormat="1" ht="15.75">
      <c r="A63" s="280"/>
      <c r="B63" s="47"/>
      <c r="C63" s="47"/>
      <c r="D63" s="47"/>
      <c r="E63" s="47"/>
      <c r="F63" s="27"/>
      <c r="G63" s="47"/>
      <c r="H63" s="47"/>
      <c r="I63" s="47"/>
      <c r="J63" s="27"/>
      <c r="K63" s="4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1"/>
      <c r="AC63" s="282"/>
    </row>
    <row r="64" spans="1:29" s="128" customFormat="1" ht="15.75">
      <c r="A64" s="269"/>
      <c r="B64" s="270"/>
      <c r="C64" s="270"/>
      <c r="D64" s="270"/>
      <c r="E64" s="270"/>
      <c r="F64" s="278"/>
      <c r="G64" s="270"/>
      <c r="H64" s="287"/>
      <c r="I64" s="47"/>
      <c r="J64" s="27"/>
      <c r="K64" s="4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1"/>
      <c r="AC64" s="282"/>
    </row>
    <row r="65" spans="1:29" s="128" customFormat="1" ht="15.75">
      <c r="A65" s="269"/>
      <c r="B65" s="274"/>
      <c r="C65" s="270"/>
      <c r="D65" s="270"/>
      <c r="E65" s="270"/>
      <c r="F65" s="287"/>
      <c r="G65" s="270"/>
      <c r="H65" s="278"/>
      <c r="I65" s="47"/>
      <c r="J65" s="27"/>
      <c r="K65" s="4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1"/>
      <c r="AC65" s="282"/>
    </row>
    <row r="66" spans="1:29" s="128" customFormat="1" ht="15.75">
      <c r="A66" s="276"/>
      <c r="B66" s="274"/>
      <c r="C66" s="270"/>
      <c r="D66" s="270"/>
      <c r="E66" s="270"/>
      <c r="F66" s="96"/>
      <c r="G66" s="270"/>
      <c r="H66" s="125"/>
      <c r="I66" s="47"/>
      <c r="J66" s="2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1"/>
      <c r="AC66" s="282"/>
    </row>
    <row r="67" spans="1:29" s="128" customFormat="1" ht="15.75">
      <c r="A67" s="276"/>
      <c r="B67" s="274"/>
      <c r="C67" s="274"/>
      <c r="D67" s="274"/>
      <c r="E67" s="274"/>
      <c r="F67" s="125"/>
      <c r="G67" s="274"/>
      <c r="H67" s="275"/>
      <c r="I67" s="47"/>
      <c r="J67" s="2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1"/>
      <c r="AC67" s="282"/>
    </row>
    <row r="68" spans="1:29" s="128" customFormat="1" ht="15.75">
      <c r="A68" s="276"/>
      <c r="B68" s="274"/>
      <c r="C68" s="274"/>
      <c r="D68" s="274"/>
      <c r="E68" s="274"/>
      <c r="F68" s="125"/>
      <c r="G68" s="274"/>
      <c r="H68" s="275"/>
      <c r="I68" s="47"/>
      <c r="J68" s="2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1"/>
      <c r="AC68" s="282"/>
    </row>
    <row r="69" spans="1:29" s="128" customFormat="1" ht="15.75">
      <c r="A69" s="290"/>
      <c r="B69" s="268"/>
      <c r="C69" s="268"/>
      <c r="D69" s="268"/>
      <c r="E69" s="268"/>
      <c r="F69" s="96"/>
      <c r="G69" s="268"/>
      <c r="H69" s="288"/>
      <c r="I69" s="47"/>
      <c r="J69" s="2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1"/>
      <c r="AC69" s="282"/>
    </row>
    <row r="70" spans="1:29" s="128" customFormat="1" ht="15.75">
      <c r="A70" s="277"/>
      <c r="B70" s="268"/>
      <c r="C70" s="268"/>
      <c r="D70" s="268"/>
      <c r="E70" s="268"/>
      <c r="F70" s="96"/>
      <c r="G70" s="268"/>
      <c r="H70" s="288"/>
      <c r="I70" s="47"/>
      <c r="J70" s="2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1"/>
      <c r="AC70" s="282"/>
    </row>
    <row r="71" spans="1:29" s="128" customFormat="1" ht="15.75">
      <c r="A71" s="277"/>
      <c r="B71" s="268"/>
      <c r="C71" s="268"/>
      <c r="D71" s="268"/>
      <c r="E71" s="268"/>
      <c r="F71" s="96"/>
      <c r="G71" s="268"/>
      <c r="H71" s="288"/>
      <c r="I71" s="47"/>
      <c r="J71" s="2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1"/>
      <c r="AC71" s="282"/>
    </row>
    <row r="72" spans="1:29" s="128" customFormat="1" ht="15.75">
      <c r="A72" s="279"/>
      <c r="B72" s="268"/>
      <c r="C72" s="278"/>
      <c r="D72" s="278"/>
      <c r="E72" s="278"/>
      <c r="F72" s="278"/>
      <c r="G72" s="268"/>
      <c r="H72" s="288"/>
      <c r="I72" s="47"/>
      <c r="J72" s="2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1"/>
      <c r="AC72" s="282"/>
    </row>
    <row r="73" spans="1:29" s="128" customFormat="1" ht="15.75">
      <c r="A73" s="277"/>
      <c r="B73" s="268"/>
      <c r="C73" s="268"/>
      <c r="D73" s="268"/>
      <c r="E73" s="268"/>
      <c r="F73" s="96"/>
      <c r="G73" s="268"/>
      <c r="H73" s="288"/>
      <c r="I73" s="47"/>
      <c r="J73" s="2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1"/>
      <c r="AC73" s="282"/>
    </row>
    <row r="74" spans="1:29" s="128" customFormat="1" ht="15.75">
      <c r="A74" s="279"/>
      <c r="B74" s="268"/>
      <c r="C74" s="278"/>
      <c r="D74" s="278"/>
      <c r="E74" s="278"/>
      <c r="F74" s="278"/>
      <c r="G74" s="268"/>
      <c r="H74" s="288"/>
      <c r="I74" s="47"/>
      <c r="J74" s="2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1"/>
      <c r="AC74" s="282"/>
    </row>
    <row r="75" spans="1:29" s="128" customFormat="1" ht="15.75">
      <c r="A75" s="277"/>
      <c r="B75" s="268"/>
      <c r="C75" s="268"/>
      <c r="D75" s="268"/>
      <c r="E75" s="268"/>
      <c r="F75" s="96"/>
      <c r="G75" s="268"/>
      <c r="H75" s="288"/>
      <c r="I75" s="47"/>
      <c r="J75" s="2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1"/>
      <c r="AC75" s="282"/>
    </row>
    <row r="76" spans="1:29" s="128" customFormat="1" ht="15.75">
      <c r="A76" s="277"/>
      <c r="B76" s="268"/>
      <c r="C76" s="268"/>
      <c r="D76" s="268"/>
      <c r="E76" s="268"/>
      <c r="F76" s="96"/>
      <c r="G76" s="268"/>
      <c r="H76" s="288"/>
      <c r="I76" s="47"/>
      <c r="J76" s="2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1"/>
      <c r="AC76" s="282"/>
    </row>
    <row r="77" spans="1:29" s="128" customFormat="1" ht="15.75">
      <c r="A77" s="277"/>
      <c r="B77" s="268"/>
      <c r="C77" s="268"/>
      <c r="D77" s="268"/>
      <c r="E77" s="268"/>
      <c r="F77" s="96"/>
      <c r="G77" s="268"/>
      <c r="H77" s="288"/>
      <c r="I77" s="47"/>
      <c r="J77" s="2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1"/>
      <c r="AC77" s="282"/>
    </row>
    <row r="78" spans="1:29" s="128" customFormat="1" ht="15.75">
      <c r="A78" s="277"/>
      <c r="B78" s="268"/>
      <c r="C78" s="268"/>
      <c r="D78" s="268"/>
      <c r="E78" s="268"/>
      <c r="F78" s="96"/>
      <c r="G78" s="268"/>
      <c r="H78" s="288"/>
      <c r="I78" s="47"/>
      <c r="J78" s="27"/>
      <c r="K78" s="4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1"/>
      <c r="AC78" s="282"/>
    </row>
    <row r="79" spans="1:29" s="128" customFormat="1" ht="15.75">
      <c r="A79" s="279"/>
      <c r="B79" s="268"/>
      <c r="C79" s="278"/>
      <c r="D79" s="278"/>
      <c r="E79" s="278"/>
      <c r="F79" s="278"/>
      <c r="G79" s="268"/>
      <c r="H79" s="288"/>
      <c r="I79" s="47"/>
      <c r="J79" s="27"/>
      <c r="K79" s="4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1"/>
      <c r="AC79" s="282"/>
    </row>
    <row r="80" spans="1:29" s="128" customFormat="1" ht="15.75">
      <c r="A80" s="279"/>
      <c r="B80" s="268"/>
      <c r="C80" s="268"/>
      <c r="D80" s="268"/>
      <c r="E80" s="268"/>
      <c r="F80" s="268"/>
      <c r="G80" s="268"/>
      <c r="H80" s="288"/>
      <c r="I80" s="47"/>
      <c r="J80" s="27"/>
      <c r="K80" s="4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1"/>
      <c r="AC80" s="28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Linn-Benton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Peterson</dc:creator>
  <cp:keywords/>
  <dc:description/>
  <cp:lastModifiedBy>Windows User</cp:lastModifiedBy>
  <cp:lastPrinted>2016-02-11T23:08:28Z</cp:lastPrinted>
  <dcterms:created xsi:type="dcterms:W3CDTF">2003-09-03T22:20:12Z</dcterms:created>
  <dcterms:modified xsi:type="dcterms:W3CDTF">2016-02-25T18:14:33Z</dcterms:modified>
  <cp:category/>
  <cp:version/>
  <cp:contentType/>
  <cp:contentStatus/>
</cp:coreProperties>
</file>